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91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<sst xmlns="http://schemas.openxmlformats.org/spreadsheetml/2006/main" count="92" uniqueCount="83">
  <si>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DEPENSES 2003</t>
  </si>
  <si>
    <t>BUDGET 2004</t>
  </si>
  <si>
    <t>DEPENSES 2004</t>
  </si>
  <si>
    <t>BUDGET 2005</t>
  </si>
  <si>
    <t>CHARGES GENERALES</t>
  </si>
  <si>
    <t>Frais de personnel</t>
  </si>
  <si>
    <t>R.C. personnel</t>
  </si>
  <si>
    <t>Consommation, eau, électrique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</si>
  <si>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</si>
  <si>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</si>
  <si>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</si>
  <si>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</si>
  <si>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</si>
  <si>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</si>
  <si>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Provision travaux parking C.Comm.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</si>
  <si>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</si>
  <si>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</si>
  <si>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</si>
  <si>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</si>
  <si>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</si>
  <si>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</si>
  <si>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Arbres, tailles</t>
  </si>
  <si>
    <t>Engrais, desherbants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</si>
  <si>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</si>
  <si>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</si>
  <si>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</si>
  <si>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</si>
  <si>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</si>
  <si>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</si>
  <si>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Sel, sable, ciment, etc ….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</si>
  <si>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</si>
  <si>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</si>
  <si>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</si>
  <si>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</si>
  <si>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</si>
  <si>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</si>
  <si>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</si>
  <si>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Balayeuse, essence, etc …</t>
  </si>
  <si>
    <t>ENTRETIEN GENERAL</t>
  </si>
  <si>
    <t>Elagage grands arbres</t>
  </si>
  <si>
    <t>Réfection de pelouses</t>
  </si>
  <si>
    <t>Poubelles, enlèvement déchets</t>
  </si>
  <si>
    <t>Avaloirs, puisards</t>
  </si>
  <si>
    <t>Bassins, entretie + réfection</t>
  </si>
  <si>
    <t>Jeux, bancs, grillage</t>
  </si>
  <si>
    <t>Chicanes, arceaux vélos, etc ….</t>
  </si>
  <si>
    <t>TOTAL GESTION BASE</t>
  </si>
  <si>
    <t>Reports gestion base</t>
  </si>
  <si>
    <t>Audit arbres</t>
  </si>
  <si>
    <t>Abattage arbres dangereux</t>
  </si>
  <si>
    <t>Entretien jeux</t>
  </si>
  <si>
    <t>Remplacement mats éclairage</t>
  </si>
  <si>
    <t>Fleurissement aérien</t>
  </si>
  <si>
    <t>Création de bacs à fleurs</t>
  </si>
  <si>
    <t>Travaux divers, fournitures</t>
  </si>
  <si>
    <t>Location matériel, nacelles</t>
  </si>
  <si>
    <t>TRAVAUX EN REGIE</t>
  </si>
  <si>
    <t xml:space="preserve">TOTAL GESTION </t>
  </si>
  <si>
    <t>Mise en conformité divers jeux</t>
  </si>
  <si>
    <t>Végétaux dans cadre gros travaux</t>
  </si>
  <si>
    <t>Eclairage Noël</t>
  </si>
  <si>
    <t>Periscopes, accès handicapés</t>
  </si>
  <si>
    <t>Rond Point, aménagement parking</t>
  </si>
  <si>
    <t>Refection aire de jeux rue de Nicosie</t>
  </si>
  <si>
    <t>Nobel, parking + divers</t>
  </si>
  <si>
    <t>Upsal, aire de jeux</t>
  </si>
  <si>
    <t>Upsal, création espaces verts</t>
  </si>
  <si>
    <t>Perspectives, bacs à fleurs</t>
  </si>
  <si>
    <t>Immo 3 F, refection dallage</t>
  </si>
  <si>
    <t>Gros travaux</t>
  </si>
  <si>
    <t>Reprise fonds de prévoyance</t>
  </si>
  <si>
    <t xml:space="preserve">Provision constituée </t>
  </si>
  <si>
    <t>Produits financiers + Exceptionnels</t>
  </si>
  <si>
    <t>Solde gestion CEGIP</t>
  </si>
  <si>
    <t>Recettes Tennis</t>
  </si>
  <si>
    <t>TOTAL</t>
  </si>
  <si>
    <t>PARKING ROME</t>
  </si>
  <si>
    <t>TOTAL  GENERAL</t>
  </si>
  <si>
    <t>Extérieurs bassin av. de Gaulle</t>
  </si>
  <si>
    <t>Recettes diverses</t>
  </si>
  <si>
    <t>Travaux non réalisés et provisionnés :</t>
  </si>
  <si>
    <t>DEPENSES 2005</t>
  </si>
  <si>
    <t>ASERE  -  Budget / Dépenses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</si>
</sst>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4" fillId="0" borderId="6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165" fontId="2" fillId="0" borderId="6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165" fontId="6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Fill="1" applyBorder="1" applyAlignment="1">
      <alignment horizontal="left"/>
    </xf>
    <xf numFmtId="165" fontId="6" fillId="0" borderId="3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1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16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G2" sqref="G2"/>
    </sheetView>
  </sheetViews>
  <sheetFormatPr defaultColWidth="11.421875" defaultRowHeight="12.75"/>
  <cols>
    <col min="1" max="1" width="29.57421875" style="0" customWidth="1"/>
    <col min="2" max="2" width="15.140625" style="66" customWidth="1"/>
    <col min="3" max="3" width="13.7109375" style="4" customWidth="1"/>
    <col min="4" max="4" width="15.140625" style="66" customWidth="1"/>
    <col min="5" max="5" width="13.7109375" style="72" customWidth="1"/>
    <col min="6" max="6" width="18.8515625" style="5" customWidth="1"/>
  </cols>
  <sheetData>
    <row r="1" spans="1:6" s="2" customFormat="1" ht="20.25">
      <c r="A1" s="84" t="s">
        <v>82</v>
      </c>
      <c r="B1" s="84"/>
      <c r="C1" s="84"/>
      <c r="D1" s="84"/>
      <c r="E1" s="84"/>
      <c r="F1" s="84"/>
    </row>
    <row r="2" spans="1:6" s="2" customFormat="1" ht="20.25">
      <c r="A2" s="1"/>
      <c r="B2" s="1"/>
      <c r="C2" s="3"/>
      <c r="D2" s="1"/>
      <c r="E2" s="3"/>
      <c r="F2" s="1"/>
    </row>
    <row r="3" ht="18" customHeight="1" thickBot="1"/>
    <row r="4" spans="1:6" s="10" customFormat="1" ht="18.75" customHeight="1" thickBot="1">
      <c r="A4" s="6"/>
      <c r="B4" s="8" t="s">
        <v>0</v>
      </c>
      <c r="C4" s="7" t="s">
        <v>1</v>
      </c>
      <c r="D4" s="70" t="s">
        <v>2</v>
      </c>
      <c r="E4" s="73" t="s">
        <v>3</v>
      </c>
      <c r="F4" s="9" t="s">
        <v>81</v>
      </c>
    </row>
    <row r="5" spans="1:6" ht="14.25">
      <c r="A5" s="11"/>
      <c r="B5" s="13"/>
      <c r="C5" s="12"/>
      <c r="D5" s="13"/>
      <c r="E5" s="74"/>
      <c r="F5" s="14"/>
    </row>
    <row r="6" spans="1:6" ht="14.25">
      <c r="A6" s="15" t="s">
        <v>4</v>
      </c>
      <c r="B6" s="13"/>
      <c r="C6" s="12"/>
      <c r="D6" s="13"/>
      <c r="E6" s="74"/>
      <c r="F6" s="14"/>
    </row>
    <row r="7" spans="1:6" ht="14.25">
      <c r="A7" s="11" t="s">
        <v>5</v>
      </c>
      <c r="B7" s="13">
        <v>363921.94</v>
      </c>
      <c r="C7" s="12">
        <v>381000</v>
      </c>
      <c r="D7" s="13">
        <v>361037.43</v>
      </c>
      <c r="E7" s="74">
        <v>360000</v>
      </c>
      <c r="F7" s="14">
        <f>220986.15+115308.2+5901.65</f>
        <v>342196</v>
      </c>
    </row>
    <row r="8" spans="1:6" ht="14.25">
      <c r="A8" s="11" t="s">
        <v>6</v>
      </c>
      <c r="B8" s="13">
        <v>1572.53</v>
      </c>
      <c r="C8" s="12">
        <v>1000</v>
      </c>
      <c r="D8" s="13">
        <v>1696.83</v>
      </c>
      <c r="E8" s="74">
        <v>1800</v>
      </c>
      <c r="F8" s="14">
        <v>1696.83</v>
      </c>
    </row>
    <row r="9" spans="1:6" ht="14.25">
      <c r="A9" s="11" t="s">
        <v>7</v>
      </c>
      <c r="B9" s="13">
        <v>31723.98</v>
      </c>
      <c r="C9" s="12">
        <v>36500</v>
      </c>
      <c r="D9" s="13">
        <v>32404.43</v>
      </c>
      <c r="E9" s="74">
        <v>34100</v>
      </c>
      <c r="F9" s="14">
        <v>32266.7</v>
      </c>
    </row>
    <row r="10" spans="1:6" ht="14.25">
      <c r="A10" s="11" t="s">
        <v>8</v>
      </c>
      <c r="B10" s="13">
        <v>24350</v>
      </c>
      <c r="C10" s="12">
        <v>24850</v>
      </c>
      <c r="D10" s="13">
        <v>24850.87</v>
      </c>
      <c r="E10" s="74">
        <v>25350</v>
      </c>
      <c r="F10" s="14">
        <v>25350</v>
      </c>
    </row>
    <row r="11" spans="1:6" ht="14.25">
      <c r="A11" s="11" t="s">
        <v>9</v>
      </c>
      <c r="B11" s="13">
        <v>1196</v>
      </c>
      <c r="C11" s="12">
        <v>1500</v>
      </c>
      <c r="D11" s="13">
        <v>1196</v>
      </c>
      <c r="E11" s="74">
        <v>9000</v>
      </c>
      <c r="F11" s="14">
        <v>3126.77</v>
      </c>
    </row>
    <row r="12" spans="1:6" ht="14.25">
      <c r="A12" s="11" t="s">
        <v>10</v>
      </c>
      <c r="B12" s="13">
        <v>3450.48</v>
      </c>
      <c r="C12" s="12">
        <v>3900</v>
      </c>
      <c r="D12" s="13">
        <v>4688.05</v>
      </c>
      <c r="E12" s="74">
        <v>4600</v>
      </c>
      <c r="F12" s="14">
        <v>4597.73</v>
      </c>
    </row>
    <row r="13" spans="1:6" s="2" customFormat="1" ht="15">
      <c r="A13" s="16" t="s">
        <v>11</v>
      </c>
      <c r="B13" s="18">
        <f>SUM(B7:B12)</f>
        <v>426214.93</v>
      </c>
      <c r="C13" s="17">
        <f>SUM(C7:C12)</f>
        <v>448750</v>
      </c>
      <c r="D13" s="18">
        <f>SUM(D7:D12)</f>
        <v>425873.61</v>
      </c>
      <c r="E13" s="75">
        <f>SUM(E7:E12)</f>
        <v>434850</v>
      </c>
      <c r="F13" s="19">
        <f>SUM(F7:F12)</f>
        <v>409234.03</v>
      </c>
    </row>
    <row r="14" spans="1:6" ht="14.25">
      <c r="A14" s="15" t="s">
        <v>12</v>
      </c>
      <c r="B14" s="13"/>
      <c r="C14" s="12"/>
      <c r="D14" s="13"/>
      <c r="E14" s="74"/>
      <c r="F14" s="14"/>
    </row>
    <row r="15" spans="1:6" ht="14.25">
      <c r="A15" s="11" t="s">
        <v>13</v>
      </c>
      <c r="B15" s="13">
        <v>10147.66</v>
      </c>
      <c r="C15" s="12">
        <v>10200</v>
      </c>
      <c r="D15" s="13">
        <v>12485.28</v>
      </c>
      <c r="E15" s="74">
        <v>12600</v>
      </c>
      <c r="F15" s="14">
        <v>11007.35</v>
      </c>
    </row>
    <row r="16" spans="1:6" ht="14.25">
      <c r="A16" s="11" t="s">
        <v>14</v>
      </c>
      <c r="B16" s="13"/>
      <c r="C16" s="12">
        <v>9000</v>
      </c>
      <c r="D16" s="13">
        <v>9000</v>
      </c>
      <c r="E16" s="74"/>
      <c r="F16" s="14"/>
    </row>
    <row r="17" spans="1:6" ht="14.25">
      <c r="A17" s="11" t="s">
        <v>15</v>
      </c>
      <c r="B17" s="13">
        <v>1829.39</v>
      </c>
      <c r="C17" s="12">
        <v>2200</v>
      </c>
      <c r="D17" s="13">
        <v>3089.39</v>
      </c>
      <c r="E17" s="74">
        <v>7000</v>
      </c>
      <c r="F17" s="14">
        <v>6870</v>
      </c>
    </row>
    <row r="18" spans="1:6" ht="14.25">
      <c r="A18" s="11" t="s">
        <v>16</v>
      </c>
      <c r="B18" s="13">
        <v>4413</v>
      </c>
      <c r="C18" s="12">
        <v>4700</v>
      </c>
      <c r="D18" s="13">
        <v>4649</v>
      </c>
      <c r="E18" s="74">
        <v>5000</v>
      </c>
      <c r="F18" s="14">
        <v>4849</v>
      </c>
    </row>
    <row r="19" spans="1:6" ht="14.25">
      <c r="A19" s="11" t="s">
        <v>17</v>
      </c>
      <c r="B19" s="13">
        <v>1858.64</v>
      </c>
      <c r="C19" s="12">
        <v>1500</v>
      </c>
      <c r="D19" s="13">
        <v>3062.83</v>
      </c>
      <c r="E19" s="74">
        <v>3000</v>
      </c>
      <c r="F19" s="14">
        <v>2893.82</v>
      </c>
    </row>
    <row r="20" spans="1:6" s="2" customFormat="1" ht="15">
      <c r="A20" s="16" t="s">
        <v>11</v>
      </c>
      <c r="B20" s="18">
        <f>SUM(B15:B19)</f>
        <v>18248.69</v>
      </c>
      <c r="C20" s="17">
        <f>SUM(C15:C19)</f>
        <v>27600</v>
      </c>
      <c r="D20" s="18">
        <f>SUM(D15:D19)</f>
        <v>32286.5</v>
      </c>
      <c r="E20" s="75">
        <f>SUM(E15:E19)</f>
        <v>27600</v>
      </c>
      <c r="F20" s="19">
        <f>SUM(F15:F19)</f>
        <v>25620.17</v>
      </c>
    </row>
    <row r="21" spans="1:6" ht="14.25">
      <c r="A21" s="15" t="s">
        <v>18</v>
      </c>
      <c r="B21" s="13"/>
      <c r="C21" s="12"/>
      <c r="D21" s="13"/>
      <c r="E21" s="74"/>
      <c r="F21" s="14"/>
    </row>
    <row r="22" spans="1:6" ht="14.25">
      <c r="A22" s="11" t="s">
        <v>19</v>
      </c>
      <c r="B22" s="13">
        <v>2103.4</v>
      </c>
      <c r="C22" s="12">
        <v>2200</v>
      </c>
      <c r="D22" s="13">
        <v>2067.68</v>
      </c>
      <c r="E22" s="74">
        <v>2200</v>
      </c>
      <c r="F22" s="14">
        <v>2157.57</v>
      </c>
    </row>
    <row r="23" spans="1:6" ht="14.25">
      <c r="A23" s="11" t="s">
        <v>20</v>
      </c>
      <c r="B23" s="13">
        <v>12049.1</v>
      </c>
      <c r="C23" s="12">
        <v>15000</v>
      </c>
      <c r="D23" s="13">
        <v>13175.68</v>
      </c>
      <c r="E23" s="74">
        <v>18000</v>
      </c>
      <c r="F23" s="14">
        <v>17857.89</v>
      </c>
    </row>
    <row r="24" spans="1:6" ht="14.25">
      <c r="A24" s="11" t="s">
        <v>21</v>
      </c>
      <c r="B24" s="13">
        <v>6785.08</v>
      </c>
      <c r="C24" s="12">
        <v>9000</v>
      </c>
      <c r="D24" s="13">
        <v>7607.92</v>
      </c>
      <c r="E24" s="74">
        <v>9000</v>
      </c>
      <c r="F24" s="14">
        <v>8473.87</v>
      </c>
    </row>
    <row r="25" spans="1:6" ht="14.25">
      <c r="A25" s="11" t="s">
        <v>22</v>
      </c>
      <c r="B25" s="13">
        <v>6302.98</v>
      </c>
      <c r="C25" s="12">
        <v>6000</v>
      </c>
      <c r="D25" s="13">
        <v>5635.58</v>
      </c>
      <c r="E25" s="74">
        <v>6000</v>
      </c>
      <c r="F25" s="14">
        <v>5518.19</v>
      </c>
    </row>
    <row r="26" spans="1:6" ht="14.25">
      <c r="A26" s="11" t="s">
        <v>23</v>
      </c>
      <c r="B26" s="13">
        <v>3729.13</v>
      </c>
      <c r="C26" s="12">
        <v>4000</v>
      </c>
      <c r="D26" s="13">
        <v>3543.8</v>
      </c>
      <c r="E26" s="74">
        <v>4000</v>
      </c>
      <c r="F26" s="14">
        <v>3635</v>
      </c>
    </row>
    <row r="27" spans="1:6" ht="14.25">
      <c r="A27" s="11" t="s">
        <v>24</v>
      </c>
      <c r="B27" s="13">
        <v>676.1</v>
      </c>
      <c r="C27" s="12">
        <v>800</v>
      </c>
      <c r="D27" s="13">
        <v>837.79</v>
      </c>
      <c r="E27" s="74">
        <v>800</v>
      </c>
      <c r="F27" s="14">
        <v>996.67</v>
      </c>
    </row>
    <row r="28" spans="1:6" ht="14.25">
      <c r="A28" s="11" t="s">
        <v>25</v>
      </c>
      <c r="B28" s="13">
        <f>1054.03+6018.37</f>
        <v>7072.4</v>
      </c>
      <c r="C28" s="12">
        <v>8000</v>
      </c>
      <c r="D28" s="13">
        <v>8067.18</v>
      </c>
      <c r="E28" s="74">
        <v>8000</v>
      </c>
      <c r="F28" s="14">
        <f>1337.6+6204.43</f>
        <v>7542.030000000001</v>
      </c>
    </row>
    <row r="29" spans="1:6" ht="14.25">
      <c r="A29" s="11" t="s">
        <v>26</v>
      </c>
      <c r="B29" s="13">
        <v>531.98</v>
      </c>
      <c r="C29" s="12">
        <v>800</v>
      </c>
      <c r="D29" s="13">
        <v>779.13</v>
      </c>
      <c r="E29" s="74">
        <v>800</v>
      </c>
      <c r="F29" s="14">
        <v>494.14</v>
      </c>
    </row>
    <row r="30" spans="1:6" ht="14.25">
      <c r="A30" s="11" t="s">
        <v>27</v>
      </c>
      <c r="B30" s="13">
        <v>1941.49</v>
      </c>
      <c r="C30" s="12">
        <v>2000</v>
      </c>
      <c r="D30" s="13">
        <v>2315.64</v>
      </c>
      <c r="E30" s="74">
        <v>2000</v>
      </c>
      <c r="F30" s="14">
        <v>1153.92</v>
      </c>
    </row>
    <row r="31" spans="1:6" ht="14.25">
      <c r="A31" s="11" t="s">
        <v>28</v>
      </c>
      <c r="B31" s="13"/>
      <c r="C31" s="12">
        <v>5000</v>
      </c>
      <c r="D31" s="13">
        <v>5017.76</v>
      </c>
      <c r="E31" s="74">
        <v>5000</v>
      </c>
      <c r="F31" s="14">
        <v>5108.94</v>
      </c>
    </row>
    <row r="32" spans="1:6" ht="14.25">
      <c r="A32" s="11" t="s">
        <v>29</v>
      </c>
      <c r="B32" s="13">
        <v>1821.09</v>
      </c>
      <c r="C32" s="12">
        <v>3000</v>
      </c>
      <c r="D32" s="13">
        <v>1682.54</v>
      </c>
      <c r="E32" s="74">
        <v>3000</v>
      </c>
      <c r="F32" s="14">
        <v>4185.25</v>
      </c>
    </row>
    <row r="33" spans="1:6" ht="14.25">
      <c r="A33" s="11" t="s">
        <v>30</v>
      </c>
      <c r="B33" s="13">
        <f>393.17+3237.6</f>
        <v>3630.77</v>
      </c>
      <c r="C33" s="12">
        <v>5000</v>
      </c>
      <c r="D33" s="13">
        <v>4921.16</v>
      </c>
      <c r="E33" s="74">
        <v>5000</v>
      </c>
      <c r="F33" s="14">
        <f>522.17+4466.55</f>
        <v>4988.72</v>
      </c>
    </row>
    <row r="34" spans="1:6" ht="15">
      <c r="A34" s="16" t="s">
        <v>31</v>
      </c>
      <c r="B34" s="18">
        <f>SUM(B22:B33)</f>
        <v>46643.52</v>
      </c>
      <c r="C34" s="17">
        <f>SUM(C22:C33)</f>
        <v>60800</v>
      </c>
      <c r="D34" s="18">
        <f>SUM(D22:D33)</f>
        <v>55651.86</v>
      </c>
      <c r="E34" s="75">
        <f>SUM(E22:E33)</f>
        <v>63800</v>
      </c>
      <c r="F34" s="19">
        <f>SUM(F22:F33)</f>
        <v>62112.19</v>
      </c>
    </row>
    <row r="35" spans="1:6" ht="14.25">
      <c r="A35" s="15" t="s">
        <v>32</v>
      </c>
      <c r="B35" s="13"/>
      <c r="C35" s="12"/>
      <c r="D35" s="13"/>
      <c r="E35" s="74"/>
      <c r="F35" s="14"/>
    </row>
    <row r="36" spans="1:6" ht="14.25">
      <c r="A36" s="11" t="s">
        <v>33</v>
      </c>
      <c r="B36" s="13">
        <v>5906.8</v>
      </c>
      <c r="C36" s="12">
        <v>6000</v>
      </c>
      <c r="D36" s="13">
        <v>5809.17</v>
      </c>
      <c r="E36" s="74">
        <v>6500</v>
      </c>
      <c r="F36" s="14">
        <v>7494.05</v>
      </c>
    </row>
    <row r="37" spans="1:6" ht="14.25">
      <c r="A37" s="11" t="s">
        <v>34</v>
      </c>
      <c r="B37" s="13">
        <v>4048.2</v>
      </c>
      <c r="C37" s="12">
        <v>5000</v>
      </c>
      <c r="D37" s="13">
        <v>3947.49</v>
      </c>
      <c r="E37" s="74">
        <v>5000</v>
      </c>
      <c r="F37" s="14">
        <v>6132.28</v>
      </c>
    </row>
    <row r="38" spans="1:6" ht="14.25">
      <c r="A38" s="11" t="s">
        <v>35</v>
      </c>
      <c r="B38" s="13">
        <v>5425.69</v>
      </c>
      <c r="C38" s="12">
        <v>4150</v>
      </c>
      <c r="D38" s="13">
        <v>6198.48</v>
      </c>
      <c r="E38" s="74">
        <v>6500</v>
      </c>
      <c r="F38" s="14">
        <v>6248.77</v>
      </c>
    </row>
    <row r="39" spans="1:6" ht="14.25">
      <c r="A39" s="11" t="s">
        <v>36</v>
      </c>
      <c r="B39" s="13">
        <v>18500</v>
      </c>
      <c r="C39" s="12">
        <v>20000</v>
      </c>
      <c r="D39" s="13">
        <v>20000</v>
      </c>
      <c r="E39" s="74">
        <v>21000</v>
      </c>
      <c r="F39" s="14">
        <v>21000</v>
      </c>
    </row>
    <row r="40" spans="1:6" ht="14.25">
      <c r="A40" s="11" t="s">
        <v>37</v>
      </c>
      <c r="B40" s="13"/>
      <c r="C40" s="12"/>
      <c r="D40" s="13"/>
      <c r="E40" s="74">
        <v>6000</v>
      </c>
      <c r="F40" s="14"/>
    </row>
    <row r="41" spans="1:6" ht="15">
      <c r="A41" s="16" t="s">
        <v>31</v>
      </c>
      <c r="B41" s="18">
        <f>SUM(B36:B40)</f>
        <v>33880.69</v>
      </c>
      <c r="C41" s="17">
        <f>SUM(C36:C40)</f>
        <v>35150</v>
      </c>
      <c r="D41" s="18">
        <f>SUM(D36:D40)</f>
        <v>35955.14</v>
      </c>
      <c r="E41" s="75">
        <f>SUM(E36:E40)</f>
        <v>45000</v>
      </c>
      <c r="F41" s="19">
        <f>SUM(F36:F40)</f>
        <v>40875.1</v>
      </c>
    </row>
    <row r="42" spans="1:6" ht="14.25">
      <c r="A42" s="15" t="s">
        <v>38</v>
      </c>
      <c r="B42" s="13"/>
      <c r="C42" s="12"/>
      <c r="D42" s="13"/>
      <c r="E42" s="74"/>
      <c r="F42" s="14"/>
    </row>
    <row r="43" spans="1:6" ht="14.25">
      <c r="A43" s="11" t="s">
        <v>39</v>
      </c>
      <c r="B43" s="13">
        <v>4734.7</v>
      </c>
      <c r="C43" s="12">
        <v>5000</v>
      </c>
      <c r="D43" s="13">
        <v>3243.98</v>
      </c>
      <c r="E43" s="74">
        <v>5000</v>
      </c>
      <c r="F43" s="14">
        <v>4324.16</v>
      </c>
    </row>
    <row r="44" spans="1:6" ht="14.25">
      <c r="A44" s="11" t="s">
        <v>40</v>
      </c>
      <c r="B44" s="13">
        <v>1249.12</v>
      </c>
      <c r="C44" s="12">
        <v>2000</v>
      </c>
      <c r="D44" s="13">
        <v>1350.44</v>
      </c>
      <c r="E44" s="74">
        <v>2000</v>
      </c>
      <c r="F44" s="14">
        <v>1550.19</v>
      </c>
    </row>
    <row r="45" spans="1:6" ht="14.25">
      <c r="A45" s="11" t="s">
        <v>41</v>
      </c>
      <c r="B45" s="13">
        <v>12924.67</v>
      </c>
      <c r="C45" s="12">
        <v>11000</v>
      </c>
      <c r="D45" s="13">
        <v>13789.43</v>
      </c>
      <c r="E45" s="74">
        <v>14500</v>
      </c>
      <c r="F45" s="14">
        <v>14419.01</v>
      </c>
    </row>
    <row r="46" spans="1:6" ht="14.25">
      <c r="A46" s="11" t="s">
        <v>42</v>
      </c>
      <c r="B46" s="13"/>
      <c r="C46" s="12">
        <v>2000</v>
      </c>
      <c r="D46" s="13">
        <v>1020.23</v>
      </c>
      <c r="E46" s="74">
        <v>2000</v>
      </c>
      <c r="F46" s="14"/>
    </row>
    <row r="47" spans="1:6" ht="14.25">
      <c r="A47" s="11" t="s">
        <v>43</v>
      </c>
      <c r="B47" s="13">
        <f>1966.82+1974.67</f>
        <v>3941.49</v>
      </c>
      <c r="C47" s="12">
        <v>5000</v>
      </c>
      <c r="D47" s="13">
        <v>3617.27</v>
      </c>
      <c r="E47" s="74">
        <v>5000</v>
      </c>
      <c r="F47" s="14">
        <v>4319.35</v>
      </c>
    </row>
    <row r="48" spans="1:6" ht="14.25">
      <c r="A48" s="11" t="s">
        <v>44</v>
      </c>
      <c r="B48" s="13">
        <v>343.92</v>
      </c>
      <c r="C48" s="12">
        <v>2000</v>
      </c>
      <c r="D48" s="13">
        <v>1843.15</v>
      </c>
      <c r="E48" s="74">
        <v>2000</v>
      </c>
      <c r="F48" s="14">
        <v>1351</v>
      </c>
    </row>
    <row r="49" spans="1:6" ht="14.25">
      <c r="A49" s="11" t="s">
        <v>45</v>
      </c>
      <c r="B49" s="13">
        <v>1425.97</v>
      </c>
      <c r="C49" s="12">
        <v>1400</v>
      </c>
      <c r="D49" s="13">
        <v>1196</v>
      </c>
      <c r="E49" s="74">
        <v>1400</v>
      </c>
      <c r="F49" s="14">
        <v>1590.68</v>
      </c>
    </row>
    <row r="50" spans="1:6" ht="14.25">
      <c r="A50" s="11" t="s">
        <v>30</v>
      </c>
      <c r="B50" s="13">
        <f>146.78+3499.9</f>
        <v>3646.6800000000003</v>
      </c>
      <c r="C50" s="12">
        <v>4000</v>
      </c>
      <c r="D50" s="13">
        <v>3785.49</v>
      </c>
      <c r="E50" s="74">
        <v>4000</v>
      </c>
      <c r="F50" s="14">
        <f>188.09+3914.27</f>
        <v>4102.36</v>
      </c>
    </row>
    <row r="51" spans="1:6" ht="15">
      <c r="A51" s="16" t="s">
        <v>31</v>
      </c>
      <c r="B51" s="18">
        <f>SUM(B43:B50)</f>
        <v>28266.549999999996</v>
      </c>
      <c r="C51" s="17">
        <f>SUM(C42:C50)</f>
        <v>32400</v>
      </c>
      <c r="D51" s="18">
        <f>SUM(D42:D50)</f>
        <v>29845.989999999998</v>
      </c>
      <c r="E51" s="75">
        <f>SUM(E42:E50)</f>
        <v>35900</v>
      </c>
      <c r="F51" s="19">
        <f>SUM(F42:F50)</f>
        <v>31656.75</v>
      </c>
    </row>
    <row r="52" spans="1:6" ht="15" thickBot="1">
      <c r="A52" s="16"/>
      <c r="B52" s="18"/>
      <c r="C52" s="17"/>
      <c r="D52" s="18"/>
      <c r="E52" s="74"/>
      <c r="F52" s="14"/>
    </row>
    <row r="53" spans="1:6" ht="15.75" thickBot="1">
      <c r="A53" s="20" t="s">
        <v>46</v>
      </c>
      <c r="B53" s="22">
        <f>B13+B20+B34+B41+B51</f>
        <v>553254.3800000001</v>
      </c>
      <c r="C53" s="21">
        <f>C13+C20+C34+C41+C51</f>
        <v>604700</v>
      </c>
      <c r="D53" s="22">
        <f>D13+D20+D34+D41+D51</f>
        <v>579613.1</v>
      </c>
      <c r="E53" s="76">
        <f>E13+E20+E34+E41+E51</f>
        <v>607150</v>
      </c>
      <c r="F53" s="23">
        <f>F13+F20+F34+F41+F51</f>
        <v>569498.24</v>
      </c>
    </row>
    <row r="54" spans="1:6" ht="14.25">
      <c r="A54" s="24"/>
      <c r="B54" s="26"/>
      <c r="C54" s="25"/>
      <c r="D54" s="26"/>
      <c r="E54" s="74"/>
      <c r="F54" s="27"/>
    </row>
    <row r="55" spans="1:6" ht="15" thickBot="1">
      <c r="A55" s="24"/>
      <c r="B55" s="26"/>
      <c r="C55" s="25"/>
      <c r="D55" s="26"/>
      <c r="E55" s="74"/>
      <c r="F55" s="27"/>
    </row>
    <row r="56" spans="1:6" ht="15.75" thickBot="1">
      <c r="A56" s="6"/>
      <c r="B56" s="8" t="s">
        <v>0</v>
      </c>
      <c r="C56" s="7" t="s">
        <v>1</v>
      </c>
      <c r="D56" s="22" t="str">
        <f>D4</f>
        <v>DEPENSES 2004</v>
      </c>
      <c r="E56" s="73" t="s">
        <v>3</v>
      </c>
      <c r="F56" s="9" t="str">
        <f>F4</f>
        <v>DEPENSES 2005</v>
      </c>
    </row>
    <row r="57" spans="1:6" ht="14.25">
      <c r="A57" s="16"/>
      <c r="B57" s="18"/>
      <c r="C57" s="12"/>
      <c r="D57" s="13"/>
      <c r="E57" s="74"/>
      <c r="F57" s="14"/>
    </row>
    <row r="58" spans="1:6" ht="14.25">
      <c r="A58" s="28" t="s">
        <v>47</v>
      </c>
      <c r="B58" s="13">
        <f>B53</f>
        <v>553254.3800000001</v>
      </c>
      <c r="C58" s="12">
        <f>C53</f>
        <v>604700</v>
      </c>
      <c r="D58" s="13">
        <f>D53</f>
        <v>579613.1</v>
      </c>
      <c r="E58" s="58">
        <f>E53</f>
        <v>607150</v>
      </c>
      <c r="F58" s="59">
        <f>F53</f>
        <v>569498.24</v>
      </c>
    </row>
    <row r="59" spans="1:6" ht="14.25">
      <c r="A59" s="16"/>
      <c r="B59" s="18"/>
      <c r="C59" s="12"/>
      <c r="D59" s="13"/>
      <c r="E59" s="74"/>
      <c r="F59" s="14"/>
    </row>
    <row r="60" spans="1:6" ht="14.25">
      <c r="A60" s="29" t="s">
        <v>48</v>
      </c>
      <c r="B60" s="13">
        <v>2403.96</v>
      </c>
      <c r="C60" s="12">
        <v>3000</v>
      </c>
      <c r="D60" s="13">
        <v>1956.94</v>
      </c>
      <c r="E60" s="74">
        <v>2000</v>
      </c>
      <c r="F60" s="14"/>
    </row>
    <row r="61" spans="1:6" ht="14.25">
      <c r="A61" s="29" t="s">
        <v>49</v>
      </c>
      <c r="B61" s="13">
        <v>1483.04</v>
      </c>
      <c r="C61" s="12">
        <v>2000</v>
      </c>
      <c r="D61" s="13">
        <v>3199.19</v>
      </c>
      <c r="E61" s="74">
        <v>4000</v>
      </c>
      <c r="F61" s="14">
        <v>1179.26</v>
      </c>
    </row>
    <row r="62" spans="1:6" ht="14.25">
      <c r="A62" s="29" t="s">
        <v>50</v>
      </c>
      <c r="B62" s="13">
        <v>9009.55</v>
      </c>
      <c r="C62" s="12">
        <v>5000</v>
      </c>
      <c r="D62" s="13">
        <v>5127.69</v>
      </c>
      <c r="E62" s="74">
        <v>5000</v>
      </c>
      <c r="F62" s="14">
        <v>4895.68</v>
      </c>
    </row>
    <row r="63" spans="1:6" ht="14.25">
      <c r="A63" s="29" t="s">
        <v>51</v>
      </c>
      <c r="B63" s="13">
        <v>5806.67</v>
      </c>
      <c r="C63" s="12">
        <v>7000</v>
      </c>
      <c r="D63" s="13">
        <v>6694.58</v>
      </c>
      <c r="E63" s="74">
        <v>7000</v>
      </c>
      <c r="F63" s="14">
        <v>6547.9</v>
      </c>
    </row>
    <row r="64" spans="1:6" ht="14.25">
      <c r="A64" s="29" t="s">
        <v>52</v>
      </c>
      <c r="B64" s="13">
        <v>3276.22</v>
      </c>
      <c r="C64" s="12">
        <v>1500</v>
      </c>
      <c r="D64" s="13">
        <v>1641.18</v>
      </c>
      <c r="E64" s="74">
        <v>1700</v>
      </c>
      <c r="F64" s="14">
        <v>1206.19</v>
      </c>
    </row>
    <row r="65" spans="1:6" ht="14.25">
      <c r="A65" s="29" t="s">
        <v>53</v>
      </c>
      <c r="B65" s="13">
        <v>11888.29</v>
      </c>
      <c r="C65" s="12">
        <v>5000</v>
      </c>
      <c r="D65" s="13">
        <v>4882.22</v>
      </c>
      <c r="E65" s="74">
        <v>5000</v>
      </c>
      <c r="F65" s="14">
        <v>4268.74</v>
      </c>
    </row>
    <row r="66" spans="1:6" ht="14.25">
      <c r="A66" s="29" t="s">
        <v>54</v>
      </c>
      <c r="B66" s="13"/>
      <c r="C66" s="12">
        <v>1000</v>
      </c>
      <c r="D66" s="13">
        <v>828.83</v>
      </c>
      <c r="E66" s="74">
        <v>3000</v>
      </c>
      <c r="F66" s="14">
        <v>2753.22</v>
      </c>
    </row>
    <row r="67" spans="1:6" ht="14.25">
      <c r="A67" s="29" t="s">
        <v>55</v>
      </c>
      <c r="B67" s="13">
        <f>5309.93+55.64</f>
        <v>5365.570000000001</v>
      </c>
      <c r="C67" s="12">
        <v>4000</v>
      </c>
      <c r="D67" s="13">
        <v>3268</v>
      </c>
      <c r="E67" s="74">
        <v>2500</v>
      </c>
      <c r="F67" s="14">
        <v>422.14</v>
      </c>
    </row>
    <row r="68" spans="1:6" ht="15">
      <c r="A68" s="30" t="s">
        <v>56</v>
      </c>
      <c r="B68" s="18">
        <f>SUM(B60:B67)</f>
        <v>39233.3</v>
      </c>
      <c r="C68" s="17">
        <f>SUM(C60:C67)</f>
        <v>28500</v>
      </c>
      <c r="D68" s="18">
        <f>SUM(D60:D67)</f>
        <v>27598.630000000005</v>
      </c>
      <c r="E68" s="75">
        <f>SUM(E60:E67)</f>
        <v>30200</v>
      </c>
      <c r="F68" s="19">
        <f>SUM(F60:F67)</f>
        <v>21273.13</v>
      </c>
    </row>
    <row r="69" spans="1:6" ht="14.25">
      <c r="A69" s="31"/>
      <c r="B69" s="36"/>
      <c r="C69" s="34"/>
      <c r="D69" s="33"/>
      <c r="E69" s="77"/>
      <c r="F69" s="60"/>
    </row>
    <row r="70" spans="1:6" ht="15">
      <c r="A70" s="35" t="s">
        <v>57</v>
      </c>
      <c r="B70" s="36">
        <f>B53+B68</f>
        <v>592487.6800000002</v>
      </c>
      <c r="C70" s="32">
        <f>C53+C68</f>
        <v>633200</v>
      </c>
      <c r="D70" s="36">
        <f>D53+D68</f>
        <v>607211.73</v>
      </c>
      <c r="E70" s="78">
        <f>E53+E68</f>
        <v>637350</v>
      </c>
      <c r="F70" s="61">
        <f>F53+F68</f>
        <v>590771.37</v>
      </c>
    </row>
    <row r="71" spans="1:6" ht="14.25">
      <c r="A71" s="11"/>
      <c r="B71" s="13"/>
      <c r="C71" s="12"/>
      <c r="D71" s="13"/>
      <c r="E71" s="74"/>
      <c r="F71" s="14"/>
    </row>
    <row r="72" spans="1:6" ht="14.25">
      <c r="A72" s="11" t="s">
        <v>58</v>
      </c>
      <c r="B72" s="13"/>
      <c r="C72" s="12"/>
      <c r="D72" s="13"/>
      <c r="E72" s="74">
        <v>51600</v>
      </c>
      <c r="F72" s="14">
        <v>52766.66</v>
      </c>
    </row>
    <row r="73" spans="1:6" ht="14.25">
      <c r="A73" s="37" t="s">
        <v>59</v>
      </c>
      <c r="B73" s="13"/>
      <c r="C73" s="12"/>
      <c r="D73" s="13"/>
      <c r="E73" s="74">
        <v>8000</v>
      </c>
      <c r="F73" s="14">
        <v>8000</v>
      </c>
    </row>
    <row r="74" spans="1:6" ht="14.25">
      <c r="A74" s="37" t="s">
        <v>60</v>
      </c>
      <c r="B74" s="13"/>
      <c r="C74" s="12"/>
      <c r="D74" s="13"/>
      <c r="E74" s="74"/>
      <c r="F74" s="14"/>
    </row>
    <row r="75" spans="1:6" ht="14.25">
      <c r="A75" s="37"/>
      <c r="B75" s="13"/>
      <c r="C75" s="12"/>
      <c r="D75" s="13"/>
      <c r="E75" s="74"/>
      <c r="F75" s="14"/>
    </row>
    <row r="76" spans="1:6" ht="14.25">
      <c r="A76" s="37" t="s">
        <v>61</v>
      </c>
      <c r="B76" s="13"/>
      <c r="C76" s="12"/>
      <c r="D76" s="13"/>
      <c r="E76" s="74">
        <v>8600</v>
      </c>
      <c r="F76" s="14">
        <v>3410.48</v>
      </c>
    </row>
    <row r="77" spans="1:6" ht="14.25">
      <c r="A77" s="37" t="s">
        <v>62</v>
      </c>
      <c r="B77" s="13"/>
      <c r="C77" s="12"/>
      <c r="D77" s="13"/>
      <c r="E77" s="74">
        <v>43600</v>
      </c>
      <c r="F77" s="14">
        <v>39608.26</v>
      </c>
    </row>
    <row r="78" spans="1:6" ht="14.25">
      <c r="A78" s="37" t="s">
        <v>63</v>
      </c>
      <c r="B78" s="13"/>
      <c r="C78" s="12"/>
      <c r="D78" s="13"/>
      <c r="E78" s="74">
        <v>54000</v>
      </c>
      <c r="F78" s="14">
        <v>48003.13</v>
      </c>
    </row>
    <row r="79" spans="1:6" ht="14.25">
      <c r="A79" s="37" t="s">
        <v>64</v>
      </c>
      <c r="B79" s="13"/>
      <c r="C79" s="12"/>
      <c r="D79" s="13"/>
      <c r="E79" s="74">
        <v>71700</v>
      </c>
      <c r="F79" s="14">
        <v>90678.23</v>
      </c>
    </row>
    <row r="80" spans="1:6" ht="14.25">
      <c r="A80" s="37" t="s">
        <v>65</v>
      </c>
      <c r="B80" s="13"/>
      <c r="C80" s="12"/>
      <c r="D80" s="13"/>
      <c r="E80" s="74">
        <v>40200</v>
      </c>
      <c r="F80" s="14">
        <v>24323.82</v>
      </c>
    </row>
    <row r="81" spans="1:6" ht="14.25">
      <c r="A81" s="37" t="s">
        <v>67</v>
      </c>
      <c r="B81" s="13"/>
      <c r="C81" s="12"/>
      <c r="D81" s="13"/>
      <c r="E81" s="74">
        <v>114900</v>
      </c>
      <c r="F81" s="14">
        <v>141330.52</v>
      </c>
    </row>
    <row r="82" spans="1:6" ht="14.25">
      <c r="A82" s="37" t="s">
        <v>78</v>
      </c>
      <c r="B82" s="13"/>
      <c r="C82" s="12"/>
      <c r="D82" s="13"/>
      <c r="E82" s="74">
        <v>20000</v>
      </c>
      <c r="F82" s="14">
        <v>20506.19</v>
      </c>
    </row>
    <row r="83" spans="1:6" ht="14.25">
      <c r="A83" s="37" t="s">
        <v>30</v>
      </c>
      <c r="B83" s="13"/>
      <c r="C83" s="12"/>
      <c r="D83" s="13"/>
      <c r="E83" s="74">
        <v>65700</v>
      </c>
      <c r="F83" s="14">
        <v>46555.29</v>
      </c>
    </row>
    <row r="84" spans="1:6" ht="14.25">
      <c r="A84" s="57" t="s">
        <v>80</v>
      </c>
      <c r="B84" s="13"/>
      <c r="C84" s="12"/>
      <c r="D84" s="13"/>
      <c r="E84" s="74"/>
      <c r="F84" s="14"/>
    </row>
    <row r="85" spans="1:6" ht="14.25">
      <c r="A85" s="37" t="s">
        <v>66</v>
      </c>
      <c r="B85" s="13"/>
      <c r="C85" s="12"/>
      <c r="D85" s="13"/>
      <c r="E85" s="74">
        <v>5700</v>
      </c>
      <c r="F85" s="14">
        <v>6000</v>
      </c>
    </row>
    <row r="86" spans="1:6" ht="14.25">
      <c r="A86" s="37" t="s">
        <v>68</v>
      </c>
      <c r="B86" s="13"/>
      <c r="C86" s="12"/>
      <c r="D86" s="13"/>
      <c r="E86" s="74">
        <v>66100</v>
      </c>
      <c r="F86" s="14">
        <v>69400</v>
      </c>
    </row>
    <row r="87" spans="1:6" ht="14.25">
      <c r="A87" s="37" t="s">
        <v>30</v>
      </c>
      <c r="B87" s="13"/>
      <c r="C87" s="12"/>
      <c r="D87" s="13"/>
      <c r="E87" s="74">
        <v>4500</v>
      </c>
      <c r="F87" s="14">
        <v>4600</v>
      </c>
    </row>
    <row r="88" spans="1:6" ht="14.25">
      <c r="A88" s="37"/>
      <c r="B88" s="13"/>
      <c r="C88" s="12"/>
      <c r="D88" s="13"/>
      <c r="E88" s="74"/>
      <c r="F88" s="14"/>
    </row>
    <row r="89" spans="1:6" ht="15">
      <c r="A89" s="38" t="s">
        <v>69</v>
      </c>
      <c r="B89" s="18">
        <v>402996.89</v>
      </c>
      <c r="C89" s="17">
        <v>524000</v>
      </c>
      <c r="D89" s="18">
        <v>549824.1</v>
      </c>
      <c r="E89" s="79">
        <f>SUM(E76:E88)</f>
        <v>495000</v>
      </c>
      <c r="F89" s="62">
        <f>SUM(F76:F88)</f>
        <v>494415.9199999999</v>
      </c>
    </row>
    <row r="90" spans="1:6" ht="14.25">
      <c r="A90" s="38" t="s">
        <v>70</v>
      </c>
      <c r="B90" s="18"/>
      <c r="C90" s="17">
        <v>-60000</v>
      </c>
      <c r="D90" s="18">
        <v>-60000</v>
      </c>
      <c r="E90" s="74"/>
      <c r="F90" s="14"/>
    </row>
    <row r="91" spans="1:6" ht="14.25">
      <c r="A91" s="38" t="s">
        <v>71</v>
      </c>
      <c r="B91" s="18">
        <v>40000</v>
      </c>
      <c r="C91" s="17"/>
      <c r="D91" s="18"/>
      <c r="E91" s="74"/>
      <c r="F91" s="14"/>
    </row>
    <row r="92" spans="1:6" ht="14.25">
      <c r="A92" s="37"/>
      <c r="B92" s="13"/>
      <c r="C92" s="12"/>
      <c r="D92" s="13"/>
      <c r="E92" s="74"/>
      <c r="F92" s="14"/>
    </row>
    <row r="93" spans="1:6" ht="14.25">
      <c r="A93" s="37" t="s">
        <v>72</v>
      </c>
      <c r="B93" s="13">
        <v>-6032.44</v>
      </c>
      <c r="C93" s="12"/>
      <c r="D93" s="13">
        <v>-6042.58</v>
      </c>
      <c r="E93" s="74">
        <v>-5500</v>
      </c>
      <c r="F93" s="14">
        <v>-6074.63</v>
      </c>
    </row>
    <row r="94" spans="1:6" ht="14.25">
      <c r="A94" s="37" t="s">
        <v>73</v>
      </c>
      <c r="B94" s="13">
        <v>-14658.75</v>
      </c>
      <c r="C94" s="12"/>
      <c r="D94" s="13">
        <v>-113.13</v>
      </c>
      <c r="E94" s="74"/>
      <c r="F94" s="14"/>
    </row>
    <row r="95" spans="1:6" s="2" customFormat="1" ht="15">
      <c r="A95" s="38" t="s">
        <v>79</v>
      </c>
      <c r="B95" s="18"/>
      <c r="C95" s="17"/>
      <c r="D95" s="18"/>
      <c r="E95" s="79"/>
      <c r="F95" s="62">
        <v>-21013.27</v>
      </c>
    </row>
    <row r="96" spans="1:6" ht="14.25">
      <c r="A96" s="37" t="s">
        <v>74</v>
      </c>
      <c r="B96" s="13"/>
      <c r="C96" s="12">
        <v>-4600</v>
      </c>
      <c r="D96" s="13"/>
      <c r="E96" s="74"/>
      <c r="F96" s="14">
        <v>-2464.3</v>
      </c>
    </row>
    <row r="97" spans="1:6" ht="14.25">
      <c r="A97" s="39"/>
      <c r="B97" s="13"/>
      <c r="C97" s="12"/>
      <c r="D97" s="13"/>
      <c r="E97" s="74"/>
      <c r="F97" s="14"/>
    </row>
    <row r="98" spans="1:6" s="2" customFormat="1" ht="23.25" customHeight="1" thickBot="1">
      <c r="A98" s="40" t="s">
        <v>75</v>
      </c>
      <c r="B98" s="42">
        <f>B70+B89+B93+B91+B94</f>
        <v>1014793.3800000002</v>
      </c>
      <c r="C98" s="41">
        <f>C70+C89+C90+C96</f>
        <v>1092600</v>
      </c>
      <c r="D98" s="42">
        <f>D70+D89+D91+D93+D94+D90</f>
        <v>1090880.12</v>
      </c>
      <c r="E98" s="80">
        <f>E70+E72+E73+E89+E93</f>
        <v>1186450</v>
      </c>
      <c r="F98" s="42">
        <f>F70+F72+F73+F74+F89+F93+F94+F95+F96+F97</f>
        <v>1116401.75</v>
      </c>
    </row>
    <row r="99" spans="1:6" s="2" customFormat="1" ht="23.25" customHeight="1">
      <c r="A99" s="43"/>
      <c r="B99" s="26"/>
      <c r="C99" s="25"/>
      <c r="D99" s="26"/>
      <c r="E99" s="79"/>
      <c r="F99" s="44"/>
    </row>
    <row r="100" spans="1:6" ht="15" thickBot="1">
      <c r="A100" s="45"/>
      <c r="B100" s="47"/>
      <c r="C100" s="46"/>
      <c r="D100" s="47"/>
      <c r="E100" s="74"/>
      <c r="F100" s="27"/>
    </row>
    <row r="101" spans="1:6" s="50" customFormat="1" ht="7.5" customHeight="1">
      <c r="A101" s="48"/>
      <c r="B101" s="67"/>
      <c r="C101" s="49"/>
      <c r="D101" s="67"/>
      <c r="E101" s="81"/>
      <c r="F101" s="63"/>
    </row>
    <row r="102" spans="1:6" s="2" customFormat="1" ht="15">
      <c r="A102" s="15" t="s">
        <v>76</v>
      </c>
      <c r="B102" s="18">
        <v>6000</v>
      </c>
      <c r="C102" s="25">
        <v>10000</v>
      </c>
      <c r="D102" s="18">
        <v>10000</v>
      </c>
      <c r="E102" s="79">
        <v>40000</v>
      </c>
      <c r="F102" s="62">
        <f>48453.34+1828.65</f>
        <v>50281.99</v>
      </c>
    </row>
    <row r="103" spans="1:6" ht="6" customHeight="1" thickBot="1">
      <c r="A103" s="51"/>
      <c r="B103" s="68"/>
      <c r="C103" s="52"/>
      <c r="D103" s="68"/>
      <c r="E103" s="82"/>
      <c r="F103" s="64"/>
    </row>
    <row r="104" spans="1:6" ht="6" customHeight="1">
      <c r="A104" s="53"/>
      <c r="B104" s="47"/>
      <c r="C104" s="46"/>
      <c r="D104" s="47"/>
      <c r="E104" s="74"/>
      <c r="F104" s="27"/>
    </row>
    <row r="105" spans="1:6" ht="6" customHeight="1">
      <c r="A105" s="53"/>
      <c r="B105" s="47"/>
      <c r="C105" s="46"/>
      <c r="D105" s="47"/>
      <c r="E105" s="74"/>
      <c r="F105" s="27"/>
    </row>
    <row r="106" spans="1:6" ht="6" customHeight="1">
      <c r="A106" s="53"/>
      <c r="B106" s="47"/>
      <c r="C106" s="46"/>
      <c r="D106" s="47"/>
      <c r="E106" s="74"/>
      <c r="F106" s="27"/>
    </row>
    <row r="107" spans="1:6" ht="6" customHeight="1">
      <c r="A107" s="53"/>
      <c r="B107" s="47"/>
      <c r="C107" s="46"/>
      <c r="D107" s="47"/>
      <c r="E107" s="74"/>
      <c r="F107" s="27"/>
    </row>
    <row r="108" spans="1:6" ht="6" customHeight="1" thickBot="1">
      <c r="A108" s="53"/>
      <c r="B108" s="47"/>
      <c r="C108" s="46"/>
      <c r="D108" s="47"/>
      <c r="E108" s="74"/>
      <c r="F108" s="27"/>
    </row>
    <row r="109" spans="1:6" ht="6.75" customHeight="1">
      <c r="A109" s="54"/>
      <c r="B109" s="69"/>
      <c r="C109" s="71"/>
      <c r="D109" s="69"/>
      <c r="E109" s="83"/>
      <c r="F109" s="65"/>
    </row>
    <row r="110" spans="1:6" s="56" customFormat="1" ht="15">
      <c r="A110" s="55" t="s">
        <v>77</v>
      </c>
      <c r="B110" s="18">
        <f>B98+B102</f>
        <v>1020793.3800000002</v>
      </c>
      <c r="C110" s="25">
        <f>C98+C102</f>
        <v>1102600</v>
      </c>
      <c r="D110" s="18">
        <f>D98+D102</f>
        <v>1100880.12</v>
      </c>
      <c r="E110" s="25">
        <f>E98+E102</f>
        <v>1226450</v>
      </c>
      <c r="F110" s="19">
        <f>F98+F102</f>
        <v>1166683.74</v>
      </c>
    </row>
    <row r="111" spans="1:6" ht="6" customHeight="1" thickBot="1">
      <c r="A111" s="51"/>
      <c r="B111" s="68"/>
      <c r="C111" s="52"/>
      <c r="D111" s="68"/>
      <c r="E111" s="82"/>
      <c r="F111" s="64"/>
    </row>
  </sheetData>
  <sheetProtection password="81E5" sheet="1" objects="1" scenarios="1"/>
  <mergeCells count="1">
    <mergeCell ref="A1:F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2" r:id="rId1"/>
  <headerFooter alignWithMargins="0">
    <oddFooter>&amp;L&amp;P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Gabaglio</cp:lastModifiedBy>
  <cp:lastPrinted>2006-04-28T14:21:52Z</cp:lastPrinted>
  <dcterms:created xsi:type="dcterms:W3CDTF">2006-04-06T14:17:35Z</dcterms:created>
  <dcterms:modified xsi:type="dcterms:W3CDTF">2006-04-28T14:25:47Z</dcterms:modified>
  <cp:category/>
  <cp:version/>
  <cp:contentType/>
  <cp:contentStatus/>
</cp:coreProperties>
</file>