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8070" activeTab="2"/>
  </bookViews>
  <sheets>
    <sheet name="SERUE" sheetId="1" r:id="rId1"/>
    <sheet name="ASERE pr AGO" sheetId="2" r:id="rId2"/>
    <sheet name="Marche SATER 2005" sheetId="3" r:id="rId3"/>
  </sheets>
  <definedNames/>
  <calcPr fullCalcOnLoad="1"/>
</workbook>
</file>

<file path=xl/sharedStrings.xml><?xml version="1.0" encoding="utf-8"?>
<sst xmlns="http://schemas.openxmlformats.org/spreadsheetml/2006/main" count="200" uniqueCount="107">
  <si>
    <t>A.S.E.R.E</t>
  </si>
  <si>
    <t>ZONE D'HABITATION ESPLANADE</t>
  </si>
  <si>
    <t>REFECTION DE REVETEMENT</t>
  </si>
  <si>
    <t>DEMANDEUR /TRAVAUX</t>
  </si>
  <si>
    <t>Montant en €/HT</t>
  </si>
  <si>
    <t>A charge ASERE</t>
  </si>
  <si>
    <t>A charge Copropriété</t>
  </si>
  <si>
    <t>B - SYNDIC LAEMMEL</t>
  </si>
  <si>
    <t>E-SYNDIC GESTRIM - MICHEL ANGE</t>
  </si>
  <si>
    <t>Montant TOTAL (€/HT)</t>
  </si>
  <si>
    <t>T.V.A 5.5 %</t>
  </si>
  <si>
    <t>MONTANT TOTAL T.T.C.</t>
  </si>
  <si>
    <t>TRAVAUX DE VRD - PROGRAMME  2005</t>
  </si>
  <si>
    <t>ESTIMATION - PROGRAMME 2005</t>
  </si>
  <si>
    <t>A - ASI AVENTIN</t>
  </si>
  <si>
    <t>A.1 - REFECTION ETANCHEITE BOXES COLISEE-AVENTIN</t>
  </si>
  <si>
    <t>A.2 - PARKING 2ème TRANCHE</t>
  </si>
  <si>
    <t>A.3 - REFECTION DE SURFACE ENTRE N° 2 ET 6 RUE DE PALERME</t>
  </si>
  <si>
    <t>TOTAL A</t>
  </si>
  <si>
    <t>7-8-9 rond point de l'esplanade 
Aménagement paysagers en bacs à fleurs</t>
  </si>
  <si>
    <t>C - CUS HABITAT</t>
  </si>
  <si>
    <t>C.2 - REFECTION TROTTOIR 6 RUE ANKARA ET REPRISE PAVAGE DEVANT 25 ISTANBUL</t>
  </si>
  <si>
    <t>C.3 - REFECTION AIRE DE JEUX RUE NICOSIE</t>
  </si>
  <si>
    <t>TOTAL C</t>
  </si>
  <si>
    <t>D - IMMOBILIERE 3F</t>
  </si>
  <si>
    <t>D.2 - BATIMENTS 15-17-19</t>
  </si>
  <si>
    <t>D.1 - BATIMENTS 9-11-13</t>
  </si>
  <si>
    <t>D.3 - SECTEUR AUTOUR DU BASSIN</t>
  </si>
  <si>
    <t>TOTAL D</t>
  </si>
  <si>
    <t>F-PERSPECTIVES</t>
  </si>
  <si>
    <t>F.1 - MUR EN L</t>
  </si>
  <si>
    <t>F.2 - Pavage immeuble COPENHAGUE+AIRE DE JEUX</t>
  </si>
  <si>
    <t>G-LE PERISCOPE - ACCES HANDICAPE</t>
  </si>
  <si>
    <t>TOTAL F</t>
  </si>
  <si>
    <t>H-NOBEL FONCIA</t>
  </si>
  <si>
    <t>H.1 - BAC A FLEURS DEVANT LE 10</t>
  </si>
  <si>
    <t>H.2 - REMPLACEMENT DE LA ZONE EN SABLE PAR DES BACS A FLEURS</t>
  </si>
  <si>
    <t>H.4 - REFECTION DU PARKING ET DE L'ASSAINISSEMENT</t>
  </si>
  <si>
    <t>H.3 - AMELIORATION DE L'ECLAIRAGE (~30 ml)</t>
  </si>
  <si>
    <t>TOTAL H</t>
  </si>
  <si>
    <t>I-JEUX UPSAL</t>
  </si>
  <si>
    <t>I.1 - CREATION D'ESPACE VERTS DEVANT LE 18 RUE UPSAL</t>
  </si>
  <si>
    <t>I.2 - REFECTION AIRE DE JEUX</t>
  </si>
  <si>
    <t>I.3 - REFECTION PARTIELLE VOIRIE ET PARKING DEVANT 1 AU 10 RUE UPSAL</t>
  </si>
  <si>
    <t>TOTAL I</t>
  </si>
  <si>
    <t>J-HANOI</t>
  </si>
  <si>
    <t>REFECTION PARKING EN ENROBE</t>
  </si>
  <si>
    <t>100 ml  Murêt 0.50 + 250 ml Muret 1.05 m + Réfection enrobé sur 300 m2</t>
  </si>
  <si>
    <t>Valeur janvier 2005</t>
  </si>
  <si>
    <t>C.1 - REFECTION PARKING ET PAVAGE DEVANT 16-18-20-22-24</t>
  </si>
  <si>
    <t>Réfection du parking et du trottoir (hors étanchéité)</t>
  </si>
  <si>
    <t>K-DIVERS</t>
  </si>
  <si>
    <t>* reprise éventuel d'étanchéité : 50 €/HT/m2 - pour mémoire</t>
  </si>
  <si>
    <t>TRAVAUX DE VRD - REFECTION DE REVETEMENT</t>
  </si>
  <si>
    <t>A - ASI PERISCOPE 1</t>
  </si>
  <si>
    <t>A.1 Accès handicapés</t>
  </si>
  <si>
    <t>C.1 - REFECTION AIRE DE JEUX RUE NICOSIE</t>
  </si>
  <si>
    <t>D-NOBEL FONCIA</t>
  </si>
  <si>
    <t>D.1 - BAC A FLEURS DEVANT LE 10</t>
  </si>
  <si>
    <t>D.2 - REMPLACEMENT DE LA ZONE EN SABLE PAR DES BACS A FLEURS</t>
  </si>
  <si>
    <t>D.3 - AMELIORATION DE L'ECLAIRAGE (~30 ml)</t>
  </si>
  <si>
    <t>D.4 - REFECTION DU PARKING ET DE L'ASSAINISSEMENT</t>
  </si>
  <si>
    <t>E-JEUX UPSAL</t>
  </si>
  <si>
    <t>E.2 - REFECTION AIRE DE JEUX</t>
  </si>
  <si>
    <t>TOTAL E</t>
  </si>
  <si>
    <t>TOTAL G</t>
  </si>
  <si>
    <t>G - IMMOBILIERE 3F</t>
  </si>
  <si>
    <t>G.3 - SECTEUR AUTOUR DU BASSIN</t>
  </si>
  <si>
    <t>H-DIVERS</t>
  </si>
  <si>
    <t>Honoraires maitrise d'œuvre ( € h.t. )</t>
  </si>
  <si>
    <t>Honoraires gestion ( € h.t. )</t>
  </si>
  <si>
    <t>T.V.A.</t>
  </si>
  <si>
    <t>A)  SOLDE - PROGRAMME 2004</t>
  </si>
  <si>
    <t>A-ASERE - GESTRIM - LOT  N</t>
  </si>
  <si>
    <t>B- SYNDIC ELSAESSER - HANOI</t>
  </si>
  <si>
    <t>B)  ESTIMATION - PROGRAMME 2005</t>
  </si>
  <si>
    <t>C)  ESTIMATION - PROGRAMME 2006</t>
  </si>
  <si>
    <t>A-PERSPECTIVES</t>
  </si>
  <si>
    <t>B - CUS HABITAT</t>
  </si>
  <si>
    <t>B.1 - REFECTION PARKING ET PAVAGE DEVANT 16-18-20-22-24</t>
  </si>
  <si>
    <t>B.2 - REFECTION TROTTOIR 6 RUE ANKARA ET REPRISE PAVAGE DEVANT 25 ISTANBUL</t>
  </si>
  <si>
    <t>TOTAL B</t>
  </si>
  <si>
    <t>REFECTION PARTIELLE VOIRIE ET PARKING DEVANT 1 AU 10 RUE UPSAL</t>
  </si>
  <si>
    <t>D - ASI BOXES COLISEE AVENTIN</t>
  </si>
  <si>
    <t>D.1 - REFECTION ETANCHEITE BOXES COLISEE-AVENTIN</t>
  </si>
  <si>
    <t>D.3 - REFECTION DE SURFACE ENTRE N° 2 ET 6 RUE DE PALERME</t>
  </si>
  <si>
    <t>C - RUE D' UPSAL</t>
  </si>
  <si>
    <t>Réfection enrobés sur parking arrière</t>
  </si>
  <si>
    <t>7-8-9 rond point de l'esplanade 
Aménagement parking arrière, paysagers en bacs à fleurs</t>
  </si>
  <si>
    <t>P.S.  Sommes déjà budgetées qui seront provisionnées dans les comptes 2004</t>
  </si>
  <si>
    <t>G.1 - BATIMENTS 9 à 13, refection dallage du trottoir</t>
  </si>
  <si>
    <t>G.2 - BATIMENTS 15 à 19, réfection dallage du trottoir</t>
  </si>
  <si>
    <t>E.1 - CREATION D'ESPACES VERTS DEVANT LE 18 RUE UPSAL</t>
  </si>
  <si>
    <t>REFECTION DES BACS A FLEURS - Première Tranche</t>
  </si>
  <si>
    <t>F.1 - REFECTION DES BACS A FLEURS - Deuxième Tranche</t>
  </si>
  <si>
    <t>Remplacement de tous les petits bacs à fleurs de VAUBAN - LAUREADES - 3F, par de grands bacs</t>
  </si>
  <si>
    <t>D.2 - PARKING ROME 2ème TRANCHE</t>
  </si>
  <si>
    <t>TRAVAUX 2005</t>
  </si>
  <si>
    <t>Solde 2004</t>
  </si>
  <si>
    <t>Programme 2005</t>
  </si>
  <si>
    <t>Sous Total</t>
  </si>
  <si>
    <t>escompte 2%</t>
  </si>
  <si>
    <t>Total travaux H.T.</t>
  </si>
  <si>
    <t>Honoraires Gestion h.t.</t>
  </si>
  <si>
    <t>Honoraires Maitrise d'Œuvre h.t.</t>
  </si>
  <si>
    <t>MONTANT TOTAL TTC</t>
  </si>
  <si>
    <t>MARCHE  SATER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</si>
</sst>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\ &quot;€&quot;"/>
    <numFmt numFmtId="166" formatCode="0.000"/>
    <numFmt numFmtId="167" formatCode="#,##0.000\ _€"/>
    <numFmt numFmtId="168" formatCode="#,##0.00\ &quot;€&quot;"/>
    <numFmt numFmtId="169" formatCode="#,##0.000\ &quot;€&quot;"/>
    <numFmt numFmtId="170" formatCode="#,##0.00\ _€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3" fillId="2" borderId="1" xfId="0" applyFont="1" applyFill="1" applyBorder="1" applyAlignment="1" quotePrefix="1">
      <alignment horizontal="left"/>
    </xf>
    <xf numFmtId="0" fontId="3" fillId="2" borderId="2" xfId="0" applyFont="1" applyFill="1" applyBorder="1" applyAlignment="1" quotePrefix="1">
      <alignment horizontal="left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 quotePrefix="1">
      <alignment horizontal="left"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left" wrapText="1"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2" borderId="5" xfId="0" applyFont="1" applyFill="1" applyBorder="1" applyAlignment="1" quotePrefix="1">
      <alignment horizontal="left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8" xfId="0" applyFont="1" applyBorder="1" applyAlignment="1" quotePrefix="1">
      <alignment horizontal="left"/>
    </xf>
    <xf numFmtId="0" fontId="5" fillId="0" borderId="8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14" xfId="0" applyFont="1" applyBorder="1" applyAlignment="1">
      <alignment horizontal="right" wrapText="1"/>
    </xf>
    <xf numFmtId="4" fontId="3" fillId="2" borderId="17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18" xfId="0" applyFont="1" applyBorder="1" applyAlignment="1">
      <alignment horizontal="left" wrapText="1"/>
    </xf>
    <xf numFmtId="4" fontId="3" fillId="0" borderId="11" xfId="0" applyNumberFormat="1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2" borderId="20" xfId="0" applyFont="1" applyFill="1" applyBorder="1" applyAlignment="1">
      <alignment/>
    </xf>
    <xf numFmtId="0" fontId="3" fillId="2" borderId="18" xfId="0" applyFont="1" applyFill="1" applyBorder="1" applyAlignment="1" quotePrefix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1" xfId="0" applyNumberFormat="1" applyFont="1" applyFill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22">
      <selection activeCell="E51" sqref="E51"/>
    </sheetView>
  </sheetViews>
  <sheetFormatPr defaultColWidth="11.421875" defaultRowHeight="12.75"/>
  <cols>
    <col min="1" max="1" width="47.7109375" style="0" customWidth="1"/>
    <col min="2" max="2" width="16.00390625" style="0" customWidth="1"/>
    <col min="3" max="3" width="21.28125" style="0" customWidth="1"/>
    <col min="5" max="5" width="11.7109375" style="0" bestFit="1" customWidth="1"/>
  </cols>
  <sheetData>
    <row r="1" ht="18">
      <c r="A1" s="1" t="s">
        <v>0</v>
      </c>
    </row>
    <row r="2" ht="9.75" customHeight="1">
      <c r="A2" s="2"/>
    </row>
    <row r="3" ht="15.75">
      <c r="A3" s="3" t="s">
        <v>1</v>
      </c>
    </row>
    <row r="4" ht="15.75">
      <c r="A4" s="4" t="s">
        <v>12</v>
      </c>
    </row>
    <row r="5" ht="15.75">
      <c r="A5" s="3" t="s">
        <v>2</v>
      </c>
    </row>
    <row r="6" ht="15.75">
      <c r="A6" s="3"/>
    </row>
    <row r="7" ht="15.75">
      <c r="A7" s="3" t="s">
        <v>13</v>
      </c>
    </row>
    <row r="8" ht="16.5" thickBot="1">
      <c r="A8" s="3" t="s">
        <v>48</v>
      </c>
    </row>
    <row r="9" spans="1:3" ht="12.75">
      <c r="A9" s="5" t="s">
        <v>3</v>
      </c>
      <c r="B9" s="73" t="s">
        <v>4</v>
      </c>
      <c r="C9" s="74"/>
    </row>
    <row r="10" spans="1:3" ht="13.5" thickBot="1">
      <c r="A10" s="6"/>
      <c r="B10" s="7" t="s">
        <v>5</v>
      </c>
      <c r="C10" s="8" t="s">
        <v>6</v>
      </c>
    </row>
    <row r="11" spans="1:3" ht="12.75">
      <c r="A11" s="9" t="s">
        <v>14</v>
      </c>
      <c r="B11" s="10"/>
      <c r="C11" s="11"/>
    </row>
    <row r="12" spans="1:3" ht="12.75">
      <c r="A12" s="27" t="s">
        <v>15</v>
      </c>
      <c r="B12" s="33">
        <v>190000</v>
      </c>
      <c r="C12" s="34">
        <v>79000</v>
      </c>
    </row>
    <row r="13" spans="1:3" ht="12.75">
      <c r="A13" s="27" t="s">
        <v>16</v>
      </c>
      <c r="B13" s="33">
        <v>39000</v>
      </c>
      <c r="C13" s="34"/>
    </row>
    <row r="14" spans="1:3" ht="12.75">
      <c r="A14" s="27" t="s">
        <v>17</v>
      </c>
      <c r="B14" s="33">
        <v>68000</v>
      </c>
      <c r="C14" s="34"/>
    </row>
    <row r="15" spans="1:3" ht="12.75">
      <c r="A15" s="31" t="s">
        <v>18</v>
      </c>
      <c r="B15" s="29">
        <f>SUM(B12:B14)</f>
        <v>297000</v>
      </c>
      <c r="C15" s="30">
        <f>SUM(C12:C14)</f>
        <v>79000</v>
      </c>
    </row>
    <row r="16" spans="1:3" ht="12.75">
      <c r="A16" s="9" t="s">
        <v>7</v>
      </c>
      <c r="B16" s="10"/>
      <c r="C16" s="11"/>
    </row>
    <row r="17" spans="1:3" ht="22.5">
      <c r="A17" s="35" t="s">
        <v>19</v>
      </c>
      <c r="B17" s="13">
        <v>38000</v>
      </c>
      <c r="C17" s="14"/>
    </row>
    <row r="18" spans="1:3" ht="12.75">
      <c r="A18" s="9" t="s">
        <v>20</v>
      </c>
      <c r="B18" s="10"/>
      <c r="C18" s="11"/>
    </row>
    <row r="19" spans="1:3" ht="12.75">
      <c r="A19" s="27" t="s">
        <v>49</v>
      </c>
      <c r="B19" s="33">
        <v>39000</v>
      </c>
      <c r="C19" s="11"/>
    </row>
    <row r="20" spans="1:3" ht="22.5">
      <c r="A20" s="32" t="s">
        <v>21</v>
      </c>
      <c r="B20" s="33">
        <v>14000</v>
      </c>
      <c r="C20" s="11"/>
    </row>
    <row r="21" spans="1:3" ht="12.75">
      <c r="A21" s="27" t="s">
        <v>22</v>
      </c>
      <c r="B21" s="33">
        <v>47000</v>
      </c>
      <c r="C21" s="11"/>
    </row>
    <row r="22" spans="1:3" ht="12.75">
      <c r="A22" s="31" t="s">
        <v>23</v>
      </c>
      <c r="B22" s="29">
        <f>SUM(B19:B21)</f>
        <v>100000</v>
      </c>
      <c r="C22" s="30"/>
    </row>
    <row r="23" spans="1:3" ht="12.75">
      <c r="A23" s="15" t="s">
        <v>24</v>
      </c>
      <c r="B23" s="10"/>
      <c r="C23" s="11"/>
    </row>
    <row r="24" spans="1:3" ht="12.75">
      <c r="A24" s="32" t="s">
        <v>26</v>
      </c>
      <c r="B24" s="33">
        <v>26000</v>
      </c>
      <c r="C24" s="34"/>
    </row>
    <row r="25" spans="1:3" ht="12.75">
      <c r="A25" s="32" t="s">
        <v>25</v>
      </c>
      <c r="B25" s="33">
        <v>25000</v>
      </c>
      <c r="C25" s="34">
        <v>20300</v>
      </c>
    </row>
    <row r="26" spans="1:3" ht="12.75">
      <c r="A26" s="35" t="s">
        <v>27</v>
      </c>
      <c r="B26" s="37">
        <v>6500</v>
      </c>
      <c r="C26" s="36"/>
    </row>
    <row r="27" spans="1:3" s="38" customFormat="1" ht="12.75">
      <c r="A27" s="31" t="s">
        <v>28</v>
      </c>
      <c r="B27" s="29">
        <f>SUM(B24:B26)</f>
        <v>57500</v>
      </c>
      <c r="C27" s="30">
        <f>SUM(C24:C26)</f>
        <v>20300</v>
      </c>
    </row>
    <row r="28" spans="1:3" ht="12.75">
      <c r="A28" s="15" t="s">
        <v>8</v>
      </c>
      <c r="B28" s="10"/>
      <c r="C28" s="11"/>
    </row>
    <row r="29" spans="1:3" ht="12.75">
      <c r="A29" s="12" t="s">
        <v>50</v>
      </c>
      <c r="B29" s="13">
        <v>44600</v>
      </c>
      <c r="C29" s="14"/>
    </row>
    <row r="30" spans="1:3" ht="12.75">
      <c r="A30" s="15" t="s">
        <v>29</v>
      </c>
      <c r="B30" s="10"/>
      <c r="C30" s="11"/>
    </row>
    <row r="31" spans="1:3" ht="12.75">
      <c r="A31" s="32" t="s">
        <v>30</v>
      </c>
      <c r="B31" s="33">
        <v>230000</v>
      </c>
      <c r="C31" s="34"/>
    </row>
    <row r="32" spans="1:3" ht="12.75">
      <c r="A32" s="32" t="s">
        <v>52</v>
      </c>
      <c r="B32" s="33"/>
      <c r="C32" s="34"/>
    </row>
    <row r="33" spans="1:3" ht="12.75">
      <c r="A33" s="35" t="s">
        <v>31</v>
      </c>
      <c r="B33" s="37">
        <v>11000</v>
      </c>
      <c r="C33" s="39"/>
    </row>
    <row r="34" spans="1:3" ht="12.75">
      <c r="A34" s="31" t="s">
        <v>33</v>
      </c>
      <c r="B34" s="29">
        <f>SUM(B31:B33)</f>
        <v>241000</v>
      </c>
      <c r="C34" s="30"/>
    </row>
    <row r="35" spans="1:3" ht="12.75">
      <c r="A35" s="15" t="s">
        <v>32</v>
      </c>
      <c r="B35" s="10">
        <v>7500</v>
      </c>
      <c r="C35" s="11"/>
    </row>
    <row r="36" spans="1:3" ht="12.75">
      <c r="A36" s="35"/>
      <c r="B36" s="13"/>
      <c r="C36" s="14"/>
    </row>
    <row r="37" spans="1:3" ht="12.75">
      <c r="A37" s="15" t="s">
        <v>34</v>
      </c>
      <c r="B37" s="10"/>
      <c r="C37" s="11"/>
    </row>
    <row r="38" spans="1:3" ht="12.75">
      <c r="A38" s="32" t="s">
        <v>35</v>
      </c>
      <c r="B38" s="33">
        <v>8000</v>
      </c>
      <c r="C38" s="11"/>
    </row>
    <row r="39" spans="1:3" ht="22.5">
      <c r="A39" s="32" t="s">
        <v>36</v>
      </c>
      <c r="B39" s="33">
        <v>23000</v>
      </c>
      <c r="C39" s="11"/>
    </row>
    <row r="40" spans="1:3" ht="12.75">
      <c r="A40" s="32" t="s">
        <v>38</v>
      </c>
      <c r="B40" s="33">
        <v>1400</v>
      </c>
      <c r="C40" s="11"/>
    </row>
    <row r="41" spans="1:3" ht="12.75">
      <c r="A41" s="32" t="s">
        <v>37</v>
      </c>
      <c r="B41" s="33">
        <v>30000</v>
      </c>
      <c r="C41" s="11"/>
    </row>
    <row r="42" spans="1:3" ht="12.75">
      <c r="A42" s="31" t="s">
        <v>39</v>
      </c>
      <c r="B42" s="29">
        <f>SUM(B38:B41)</f>
        <v>62400</v>
      </c>
      <c r="C42" s="30"/>
    </row>
    <row r="43" spans="1:3" ht="12.75">
      <c r="A43" s="15" t="s">
        <v>40</v>
      </c>
      <c r="B43" s="10"/>
      <c r="C43" s="11"/>
    </row>
    <row r="44" spans="1:3" s="40" customFormat="1" ht="11.25">
      <c r="A44" s="32" t="s">
        <v>41</v>
      </c>
      <c r="B44" s="33">
        <v>5000</v>
      </c>
      <c r="C44" s="34"/>
    </row>
    <row r="45" spans="1:3" s="40" customFormat="1" ht="11.25">
      <c r="A45" s="32" t="s">
        <v>42</v>
      </c>
      <c r="B45" s="33">
        <v>35000</v>
      </c>
      <c r="C45" s="34"/>
    </row>
    <row r="46" spans="1:3" s="40" customFormat="1" ht="22.5">
      <c r="A46" s="32" t="s">
        <v>43</v>
      </c>
      <c r="B46" s="33">
        <v>84000</v>
      </c>
      <c r="C46" s="34"/>
    </row>
    <row r="47" spans="1:3" ht="12.75">
      <c r="A47" s="28" t="s">
        <v>44</v>
      </c>
      <c r="B47" s="29">
        <f>SUM(B44:B46)</f>
        <v>124000</v>
      </c>
      <c r="C47" s="30"/>
    </row>
    <row r="48" spans="1:3" ht="12.75">
      <c r="A48" s="15" t="s">
        <v>45</v>
      </c>
      <c r="B48" s="10"/>
      <c r="C48" s="11"/>
    </row>
    <row r="49" spans="1:3" ht="12.75">
      <c r="A49" s="12" t="s">
        <v>46</v>
      </c>
      <c r="B49" s="13">
        <v>39000</v>
      </c>
      <c r="C49" s="14"/>
    </row>
    <row r="50" spans="1:3" ht="12.75">
      <c r="A50" s="15" t="s">
        <v>51</v>
      </c>
      <c r="B50" s="10">
        <v>78500</v>
      </c>
      <c r="C50" s="11"/>
    </row>
    <row r="51" spans="1:3" ht="25.5">
      <c r="A51" s="16" t="s">
        <v>47</v>
      </c>
      <c r="B51" s="10"/>
      <c r="C51" s="11"/>
    </row>
    <row r="52" spans="1:3" ht="12.75">
      <c r="A52" s="16"/>
      <c r="B52" s="10"/>
      <c r="C52" s="11"/>
    </row>
    <row r="53" spans="1:3" ht="13.5" thickBot="1">
      <c r="A53" s="16"/>
      <c r="B53" s="10"/>
      <c r="C53" s="11"/>
    </row>
    <row r="54" spans="1:5" ht="20.25" customHeight="1">
      <c r="A54" s="17" t="s">
        <v>9</v>
      </c>
      <c r="B54" s="18">
        <f>B50+B49+B47+B42+B35+B34+B29+B27+B22+B17+B15</f>
        <v>1089500</v>
      </c>
      <c r="C54" s="19">
        <f>C15+C27</f>
        <v>99300</v>
      </c>
      <c r="E54" s="20"/>
    </row>
    <row r="55" spans="1:3" ht="12.75">
      <c r="A55" s="21" t="s">
        <v>10</v>
      </c>
      <c r="B55" s="22">
        <f>B54*0.055</f>
        <v>59922.5</v>
      </c>
      <c r="C55" s="23">
        <f>C54*0.055</f>
        <v>5461.5</v>
      </c>
    </row>
    <row r="56" spans="1:3" ht="13.5" thickBot="1">
      <c r="A56" s="24" t="s">
        <v>11</v>
      </c>
      <c r="B56" s="25">
        <f>SUM(B54:B55)</f>
        <v>1149422.5</v>
      </c>
      <c r="C56" s="26">
        <f>SUM(C54:C55)</f>
        <v>104761.5</v>
      </c>
    </row>
  </sheetData>
  <mergeCells count="1">
    <mergeCell ref="B9:C9"/>
  </mergeCells>
  <printOptions/>
  <pageMargins left="0.6692913385826772" right="0.5905511811023623" top="0.4724409448818898" bottom="0.5118110236220472" header="0.5118110236220472" footer="0.5118110236220472"/>
  <pageSetup horizontalDpi="600" verticalDpi="600" orientation="portrait" paperSize="9" scale="85" r:id="rId1"/>
  <headerFooter alignWithMargins="0">
    <oddFooter>&amp;L&amp;"Arial Narrow,Normal"&amp;6Kader Merdjani - &amp;F
&amp;8SERUE Ingénierie&amp;R&amp;D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E28" sqref="E28"/>
    </sheetView>
  </sheetViews>
  <sheetFormatPr defaultColWidth="11.421875" defaultRowHeight="12.75"/>
  <cols>
    <col min="1" max="1" width="47.7109375" style="0" customWidth="1"/>
    <col min="2" max="2" width="16.00390625" style="0" customWidth="1"/>
    <col min="3" max="3" width="21.28125" style="0" customWidth="1"/>
    <col min="5" max="5" width="11.7109375" style="0" bestFit="1" customWidth="1"/>
  </cols>
  <sheetData>
    <row r="1" ht="18">
      <c r="A1" s="1" t="s">
        <v>0</v>
      </c>
    </row>
    <row r="2" ht="9.75" customHeight="1">
      <c r="A2" s="2"/>
    </row>
    <row r="3" ht="15.75">
      <c r="A3" s="3" t="s">
        <v>1</v>
      </c>
    </row>
    <row r="4" ht="15.75">
      <c r="A4" s="4" t="s">
        <v>53</v>
      </c>
    </row>
    <row r="5" ht="15.75">
      <c r="A5" s="3"/>
    </row>
    <row r="6" ht="15.75">
      <c r="A6" s="3"/>
    </row>
    <row r="7" ht="12.75" customHeight="1">
      <c r="A7" s="3"/>
    </row>
    <row r="8" spans="1:3" ht="15.75" customHeight="1">
      <c r="A8" s="77" t="s">
        <v>72</v>
      </c>
      <c r="B8" s="77"/>
      <c r="C8" s="77"/>
    </row>
    <row r="9" ht="12.75" customHeight="1" thickBot="1">
      <c r="A9" s="3"/>
    </row>
    <row r="10" spans="1:3" ht="12.75" customHeight="1">
      <c r="A10" s="75" t="s">
        <v>3</v>
      </c>
      <c r="B10" s="73" t="s">
        <v>4</v>
      </c>
      <c r="C10" s="74"/>
    </row>
    <row r="11" spans="1:3" ht="12.75" customHeight="1" thickBot="1">
      <c r="A11" s="76"/>
      <c r="B11" s="7" t="s">
        <v>5</v>
      </c>
      <c r="C11" s="8" t="s">
        <v>6</v>
      </c>
    </row>
    <row r="12" spans="1:3" ht="12.75" customHeight="1">
      <c r="A12" s="52" t="s">
        <v>73</v>
      </c>
      <c r="B12" s="51"/>
      <c r="C12" s="11"/>
    </row>
    <row r="13" spans="1:3" ht="12.75" customHeight="1">
      <c r="A13" s="53" t="s">
        <v>50</v>
      </c>
      <c r="B13" s="13">
        <v>44600</v>
      </c>
      <c r="C13" s="14"/>
    </row>
    <row r="14" spans="1:3" ht="12.75" customHeight="1">
      <c r="A14" s="52" t="s">
        <v>74</v>
      </c>
      <c r="B14" s="10"/>
      <c r="C14" s="49"/>
    </row>
    <row r="15" spans="1:3" ht="12.75" customHeight="1">
      <c r="A15" s="50" t="s">
        <v>87</v>
      </c>
      <c r="B15" s="10">
        <v>39000</v>
      </c>
      <c r="C15" s="49"/>
    </row>
    <row r="16" spans="1:3" ht="12.75" customHeight="1" thickBot="1">
      <c r="A16" s="50"/>
      <c r="B16" s="10"/>
      <c r="C16" s="49"/>
    </row>
    <row r="17" spans="1:3" ht="12.75" customHeight="1">
      <c r="A17" s="54" t="s">
        <v>9</v>
      </c>
      <c r="B17" s="18">
        <f>B13+B15</f>
        <v>83600</v>
      </c>
      <c r="C17" s="19">
        <f>C13+C15</f>
        <v>0</v>
      </c>
    </row>
    <row r="18" spans="1:3" ht="12.75" customHeight="1">
      <c r="A18" s="55"/>
      <c r="B18" s="22"/>
      <c r="C18" s="23"/>
    </row>
    <row r="19" spans="1:3" ht="12.75" customHeight="1">
      <c r="A19" s="56" t="s">
        <v>69</v>
      </c>
      <c r="B19" s="22">
        <f>ROUND(B17*6.65/100,0)</f>
        <v>5559</v>
      </c>
      <c r="C19" s="23">
        <f>ROUND(C17*6.65/100,0)</f>
        <v>0</v>
      </c>
    </row>
    <row r="20" spans="1:3" ht="12.75" customHeight="1">
      <c r="A20" s="56" t="s">
        <v>70</v>
      </c>
      <c r="B20" s="22">
        <f>ROUND(B17*2/100,0)</f>
        <v>1672</v>
      </c>
      <c r="C20" s="23">
        <f>ROUND(C17*2/100,0)</f>
        <v>0</v>
      </c>
    </row>
    <row r="21" spans="1:3" ht="12.75" customHeight="1">
      <c r="A21" s="56" t="s">
        <v>71</v>
      </c>
      <c r="B21" s="22">
        <f>ROUND((B17+B19)*5.5/100+B20*19.6/100,0)</f>
        <v>5231</v>
      </c>
      <c r="C21" s="23">
        <f>ROUND((C17+C19)*5.5/100+C20*19.6/100,0)</f>
        <v>0</v>
      </c>
    </row>
    <row r="22" spans="1:3" ht="12.75" customHeight="1">
      <c r="A22" s="55"/>
      <c r="B22" s="22"/>
      <c r="C22" s="23"/>
    </row>
    <row r="23" spans="1:3" ht="12.75" customHeight="1" thickBot="1">
      <c r="A23" s="57" t="s">
        <v>11</v>
      </c>
      <c r="B23" s="25">
        <f>SUM(B17:B22)</f>
        <v>96062</v>
      </c>
      <c r="C23" s="26">
        <f>SUM(C17:C22)</f>
        <v>0</v>
      </c>
    </row>
    <row r="24" ht="12.75" customHeight="1">
      <c r="A24" s="3"/>
    </row>
    <row r="25" spans="1:3" ht="12.75" customHeight="1">
      <c r="A25" s="78" t="s">
        <v>89</v>
      </c>
      <c r="B25" s="78"/>
      <c r="C25" s="78"/>
    </row>
    <row r="26" ht="12.75" customHeight="1">
      <c r="A26" s="3"/>
    </row>
    <row r="27" ht="12.75" customHeight="1">
      <c r="A27" s="3"/>
    </row>
    <row r="28" ht="12.75" customHeight="1">
      <c r="A28" s="3"/>
    </row>
    <row r="29" ht="12.75" customHeight="1">
      <c r="A29" s="3"/>
    </row>
    <row r="30" spans="1:3" ht="15.75">
      <c r="A30" s="77" t="s">
        <v>75</v>
      </c>
      <c r="B30" s="77"/>
      <c r="C30" s="77"/>
    </row>
    <row r="31" ht="16.5" thickBot="1">
      <c r="A31" s="3"/>
    </row>
    <row r="32" spans="1:3" ht="12.75">
      <c r="A32" s="75" t="s">
        <v>3</v>
      </c>
      <c r="B32" s="73" t="s">
        <v>4</v>
      </c>
      <c r="C32" s="74"/>
    </row>
    <row r="33" spans="1:3" ht="13.5" thickBot="1">
      <c r="A33" s="76"/>
      <c r="B33" s="7" t="s">
        <v>5</v>
      </c>
      <c r="C33" s="8" t="s">
        <v>6</v>
      </c>
    </row>
    <row r="34" spans="1:3" ht="12.75">
      <c r="A34" s="9" t="s">
        <v>54</v>
      </c>
      <c r="B34" s="10"/>
      <c r="C34" s="11"/>
    </row>
    <row r="35" spans="1:3" ht="12.75">
      <c r="A35" s="42" t="s">
        <v>55</v>
      </c>
      <c r="B35" s="10">
        <v>7500</v>
      </c>
      <c r="C35" s="11"/>
    </row>
    <row r="36" spans="1:3" ht="12.75">
      <c r="A36" s="43"/>
      <c r="B36" s="13"/>
      <c r="C36" s="14"/>
    </row>
    <row r="37" spans="1:3" ht="12.75">
      <c r="A37" s="9" t="s">
        <v>7</v>
      </c>
      <c r="B37" s="10"/>
      <c r="C37" s="11"/>
    </row>
    <row r="38" spans="1:3" ht="22.5">
      <c r="A38" s="35" t="s">
        <v>88</v>
      </c>
      <c r="B38" s="13">
        <v>38000</v>
      </c>
      <c r="C38" s="14"/>
    </row>
    <row r="39" spans="1:3" ht="12.75">
      <c r="A39" s="32"/>
      <c r="B39" s="10"/>
      <c r="C39" s="11"/>
    </row>
    <row r="40" spans="1:3" ht="12.75">
      <c r="A40" s="9" t="s">
        <v>20</v>
      </c>
      <c r="B40" s="10"/>
      <c r="C40" s="11"/>
    </row>
    <row r="41" spans="1:3" ht="12.75">
      <c r="A41" s="27" t="s">
        <v>56</v>
      </c>
      <c r="B41" s="10">
        <v>47000</v>
      </c>
      <c r="C41" s="11"/>
    </row>
    <row r="42" spans="1:3" ht="12.75">
      <c r="A42" s="44"/>
      <c r="B42" s="13"/>
      <c r="C42" s="14"/>
    </row>
    <row r="43" spans="1:3" ht="12.75">
      <c r="A43" s="15" t="s">
        <v>57</v>
      </c>
      <c r="B43" s="10"/>
      <c r="C43" s="11"/>
    </row>
    <row r="44" spans="1:3" ht="12.75">
      <c r="A44" s="32" t="s">
        <v>58</v>
      </c>
      <c r="B44" s="33">
        <v>8000</v>
      </c>
      <c r="C44" s="11"/>
    </row>
    <row r="45" spans="1:3" ht="22.5">
      <c r="A45" s="32" t="s">
        <v>59</v>
      </c>
      <c r="B45" s="33">
        <v>23000</v>
      </c>
      <c r="C45" s="11"/>
    </row>
    <row r="46" spans="1:3" ht="12.75">
      <c r="A46" s="32" t="s">
        <v>60</v>
      </c>
      <c r="B46" s="33">
        <v>1400</v>
      </c>
      <c r="C46" s="11"/>
    </row>
    <row r="47" spans="1:3" ht="12.75">
      <c r="A47" s="32" t="s">
        <v>61</v>
      </c>
      <c r="B47" s="33">
        <v>30000</v>
      </c>
      <c r="C47" s="11"/>
    </row>
    <row r="48" spans="1:3" ht="12.75">
      <c r="A48" s="46" t="s">
        <v>28</v>
      </c>
      <c r="B48" s="29">
        <f>SUM(B44:B47)</f>
        <v>62400</v>
      </c>
      <c r="C48" s="30"/>
    </row>
    <row r="49" spans="1:3" ht="12.75">
      <c r="A49" s="15"/>
      <c r="B49" s="10"/>
      <c r="C49" s="11"/>
    </row>
    <row r="50" spans="1:3" ht="12.75">
      <c r="A50" s="15" t="s">
        <v>62</v>
      </c>
      <c r="B50" s="10"/>
      <c r="C50" s="11"/>
    </row>
    <row r="51" spans="1:3" ht="12.75">
      <c r="A51" s="32" t="s">
        <v>92</v>
      </c>
      <c r="B51" s="33">
        <v>5000</v>
      </c>
      <c r="C51" s="34"/>
    </row>
    <row r="52" spans="1:3" ht="12.75">
      <c r="A52" s="32" t="s">
        <v>63</v>
      </c>
      <c r="B52" s="33">
        <v>35000</v>
      </c>
      <c r="C52" s="34"/>
    </row>
    <row r="53" spans="1:3" ht="12.75">
      <c r="A53" s="63" t="s">
        <v>64</v>
      </c>
      <c r="B53" s="29">
        <f>SUM(B51:B52)</f>
        <v>40000</v>
      </c>
      <c r="C53" s="30"/>
    </row>
    <row r="54" spans="1:3" ht="12.75">
      <c r="A54" s="64" t="s">
        <v>29</v>
      </c>
      <c r="B54" s="61"/>
      <c r="C54" s="62"/>
    </row>
    <row r="55" spans="1:3" ht="12.75">
      <c r="A55" s="65" t="s">
        <v>93</v>
      </c>
      <c r="B55" s="10">
        <v>100000</v>
      </c>
      <c r="C55" s="34"/>
    </row>
    <row r="56" spans="1:3" ht="12.75">
      <c r="A56" s="65" t="s">
        <v>52</v>
      </c>
      <c r="B56" s="33"/>
      <c r="C56" s="34"/>
    </row>
    <row r="57" spans="1:3" ht="12.75">
      <c r="A57" s="66"/>
      <c r="B57" s="13"/>
      <c r="C57" s="14"/>
    </row>
    <row r="58" spans="1:3" ht="12.75">
      <c r="A58" s="15" t="s">
        <v>66</v>
      </c>
      <c r="B58" s="10"/>
      <c r="C58" s="11"/>
    </row>
    <row r="59" spans="1:3" ht="12.75">
      <c r="A59" s="32" t="s">
        <v>90</v>
      </c>
      <c r="B59" s="33">
        <v>26000</v>
      </c>
      <c r="C59" s="34"/>
    </row>
    <row r="60" spans="1:3" ht="12.75">
      <c r="A60" s="32" t="s">
        <v>91</v>
      </c>
      <c r="B60" s="33">
        <v>25000</v>
      </c>
      <c r="C60" s="34">
        <v>20300</v>
      </c>
    </row>
    <row r="61" spans="1:3" ht="12.75">
      <c r="A61" s="35" t="s">
        <v>67</v>
      </c>
      <c r="B61" s="37">
        <v>6500</v>
      </c>
      <c r="C61" s="36"/>
    </row>
    <row r="62" spans="1:3" s="38" customFormat="1" ht="12.75">
      <c r="A62" s="46" t="s">
        <v>65</v>
      </c>
      <c r="B62" s="29">
        <f>SUM(B59:B61)</f>
        <v>57500</v>
      </c>
      <c r="C62" s="30">
        <f>SUM(C59:C61)</f>
        <v>20300</v>
      </c>
    </row>
    <row r="63" spans="1:3" ht="12.75">
      <c r="A63" s="15" t="s">
        <v>68</v>
      </c>
      <c r="B63" s="10"/>
      <c r="C63" s="11"/>
    </row>
    <row r="64" spans="1:3" ht="22.5">
      <c r="A64" s="32" t="s">
        <v>47</v>
      </c>
      <c r="B64" s="10">
        <v>78500</v>
      </c>
      <c r="C64" s="11"/>
    </row>
    <row r="65" spans="1:3" ht="25.5">
      <c r="A65" s="16" t="s">
        <v>95</v>
      </c>
      <c r="B65" s="10"/>
      <c r="C65" s="11"/>
    </row>
    <row r="66" spans="1:3" ht="13.5" thickBot="1">
      <c r="A66" s="16"/>
      <c r="B66" s="10"/>
      <c r="C66" s="11"/>
    </row>
    <row r="67" spans="1:5" ht="20.25" customHeight="1">
      <c r="A67" s="17" t="s">
        <v>9</v>
      </c>
      <c r="B67" s="18">
        <f>B35+B38+B41+B48+B53+B55+B62+B64</f>
        <v>430900</v>
      </c>
      <c r="C67" s="19">
        <f>C62</f>
        <v>20300</v>
      </c>
      <c r="E67" s="20"/>
    </row>
    <row r="68" spans="1:3" ht="12.75">
      <c r="A68" s="21"/>
      <c r="B68" s="22"/>
      <c r="C68" s="23"/>
    </row>
    <row r="69" spans="1:3" ht="12.75">
      <c r="A69" s="45" t="s">
        <v>69</v>
      </c>
      <c r="B69" s="22">
        <f>ROUND(B67*6.65/100,0)</f>
        <v>28655</v>
      </c>
      <c r="C69" s="47">
        <f>ROUND(C67*6.65/100,0)</f>
        <v>1350</v>
      </c>
    </row>
    <row r="70" spans="1:3" ht="12.75">
      <c r="A70" s="45" t="s">
        <v>70</v>
      </c>
      <c r="B70" s="22">
        <f>ROUND(B67*2/100,0)</f>
        <v>8618</v>
      </c>
      <c r="C70" s="47">
        <f>ROUND(C67*2/100,0)</f>
        <v>406</v>
      </c>
    </row>
    <row r="71" spans="1:3" ht="12.75">
      <c r="A71" s="45" t="s">
        <v>71</v>
      </c>
      <c r="B71" s="22">
        <f>ROUND((B67+B69)*5.5/100+B70*19.6/100,0)</f>
        <v>26965</v>
      </c>
      <c r="C71" s="47">
        <f>ROUND((C67+C69)*5.5/100+C70*19.6/100,0)</f>
        <v>1270</v>
      </c>
    </row>
    <row r="72" spans="1:3" ht="12.75">
      <c r="A72" s="21"/>
      <c r="B72" s="22"/>
      <c r="C72" s="23"/>
    </row>
    <row r="73" spans="1:3" ht="13.5" thickBot="1">
      <c r="A73" s="24" t="s">
        <v>11</v>
      </c>
      <c r="B73" s="25">
        <f>SUM(B67:B72)</f>
        <v>495138</v>
      </c>
      <c r="C73" s="48">
        <f>SUM(C67:C72)</f>
        <v>23326</v>
      </c>
    </row>
    <row r="78" spans="1:3" ht="15.75">
      <c r="A78" s="77" t="s">
        <v>76</v>
      </c>
      <c r="B78" s="77"/>
      <c r="C78" s="77"/>
    </row>
    <row r="79" ht="13.5" thickBot="1"/>
    <row r="80" spans="1:3" ht="12.75">
      <c r="A80" s="75" t="s">
        <v>3</v>
      </c>
      <c r="B80" s="73" t="s">
        <v>4</v>
      </c>
      <c r="C80" s="74"/>
    </row>
    <row r="81" spans="1:3" ht="13.5" thickBot="1">
      <c r="A81" s="76"/>
      <c r="B81" s="7" t="s">
        <v>5</v>
      </c>
      <c r="C81" s="8" t="s">
        <v>6</v>
      </c>
    </row>
    <row r="82" spans="1:3" ht="12.75">
      <c r="A82" s="59"/>
      <c r="B82" s="58"/>
      <c r="C82" s="60"/>
    </row>
    <row r="83" spans="1:3" ht="12.75">
      <c r="A83" s="15" t="s">
        <v>77</v>
      </c>
      <c r="B83" s="10"/>
      <c r="C83" s="11"/>
    </row>
    <row r="84" spans="1:3" ht="12.75">
      <c r="A84" s="32" t="s">
        <v>94</v>
      </c>
      <c r="B84" s="33">
        <v>130000</v>
      </c>
      <c r="C84" s="34"/>
    </row>
    <row r="85" spans="1:3" ht="12.75">
      <c r="A85" s="32" t="s">
        <v>52</v>
      </c>
      <c r="B85" s="33"/>
      <c r="C85" s="34"/>
    </row>
    <row r="86" spans="1:3" ht="12.75">
      <c r="A86" s="35" t="s">
        <v>31</v>
      </c>
      <c r="B86" s="37">
        <v>11000</v>
      </c>
      <c r="C86" s="14"/>
    </row>
    <row r="87" spans="1:3" ht="12.75">
      <c r="A87" s="46" t="s">
        <v>18</v>
      </c>
      <c r="B87" s="29">
        <f>SUM(B84:B86)</f>
        <v>141000</v>
      </c>
      <c r="C87" s="30">
        <f>SUM(C84:C86)</f>
        <v>0</v>
      </c>
    </row>
    <row r="88" spans="1:3" ht="12.75">
      <c r="A88" s="41" t="s">
        <v>78</v>
      </c>
      <c r="B88" s="10"/>
      <c r="C88" s="11"/>
    </row>
    <row r="89" spans="1:3" ht="12.75">
      <c r="A89" s="27" t="s">
        <v>79</v>
      </c>
      <c r="B89" s="33">
        <v>39000</v>
      </c>
      <c r="C89" s="11"/>
    </row>
    <row r="90" spans="1:3" ht="22.5">
      <c r="A90" s="32" t="s">
        <v>80</v>
      </c>
      <c r="B90" s="33">
        <v>14000</v>
      </c>
      <c r="C90" s="11"/>
    </row>
    <row r="91" spans="1:3" ht="12.75">
      <c r="A91" s="46" t="s">
        <v>81</v>
      </c>
      <c r="B91" s="29">
        <f>SUM(B88:B90)</f>
        <v>53000</v>
      </c>
      <c r="C91" s="30"/>
    </row>
    <row r="92" spans="1:3" ht="12.75">
      <c r="A92" s="15" t="s">
        <v>86</v>
      </c>
      <c r="B92" s="10"/>
      <c r="C92" s="11"/>
    </row>
    <row r="93" spans="1:3" ht="22.5">
      <c r="A93" s="32" t="s">
        <v>82</v>
      </c>
      <c r="B93" s="33">
        <v>84000</v>
      </c>
      <c r="C93" s="34"/>
    </row>
    <row r="94" spans="1:3" ht="12.75">
      <c r="A94" s="46" t="s">
        <v>23</v>
      </c>
      <c r="B94" s="29">
        <f>SUM(B93:B93)</f>
        <v>84000</v>
      </c>
      <c r="C94" s="30"/>
    </row>
    <row r="95" spans="1:3" ht="12.75">
      <c r="A95" s="41" t="s">
        <v>83</v>
      </c>
      <c r="B95" s="10"/>
      <c r="C95" s="11"/>
    </row>
    <row r="96" spans="1:3" ht="12.75">
      <c r="A96" s="27" t="s">
        <v>84</v>
      </c>
      <c r="B96" s="33">
        <v>190000</v>
      </c>
      <c r="C96" s="34">
        <v>79000</v>
      </c>
    </row>
    <row r="97" spans="1:3" ht="12.75">
      <c r="A97" s="27" t="s">
        <v>96</v>
      </c>
      <c r="B97" s="33">
        <v>39000</v>
      </c>
      <c r="C97" s="34"/>
    </row>
    <row r="98" spans="1:3" ht="12.75">
      <c r="A98" s="27" t="s">
        <v>85</v>
      </c>
      <c r="B98" s="33">
        <v>68000</v>
      </c>
      <c r="C98" s="34"/>
    </row>
    <row r="99" spans="1:3" ht="12.75">
      <c r="A99" s="46" t="s">
        <v>28</v>
      </c>
      <c r="B99" s="29">
        <f>SUM(B96:B98)</f>
        <v>297000</v>
      </c>
      <c r="C99" s="30">
        <f>SUM(C96:C98)</f>
        <v>79000</v>
      </c>
    </row>
    <row r="100" spans="1:3" ht="13.5" thickBot="1">
      <c r="A100" s="15"/>
      <c r="B100" s="10"/>
      <c r="C100" s="49"/>
    </row>
    <row r="101" spans="1:3" ht="12.75">
      <c r="A101" s="17" t="s">
        <v>9</v>
      </c>
      <c r="B101" s="18">
        <f>B87+B91+B94+B99</f>
        <v>575000</v>
      </c>
      <c r="C101" s="19">
        <f>C87+C91+C94+C99</f>
        <v>79000</v>
      </c>
    </row>
    <row r="102" spans="1:3" ht="12.75">
      <c r="A102" s="21"/>
      <c r="B102" s="22"/>
      <c r="C102" s="23"/>
    </row>
    <row r="103" spans="1:3" ht="12.75">
      <c r="A103" s="45" t="s">
        <v>69</v>
      </c>
      <c r="B103" s="22">
        <f>ROUND(B101*6.65/100,0)</f>
        <v>38238</v>
      </c>
      <c r="C103" s="47">
        <f>ROUND(C101*6.65/100,0)</f>
        <v>5254</v>
      </c>
    </row>
    <row r="104" spans="1:3" ht="12.75">
      <c r="A104" s="45" t="s">
        <v>70</v>
      </c>
      <c r="B104" s="22">
        <f>ROUND(B101*2/100,0)</f>
        <v>11500</v>
      </c>
      <c r="C104" s="47">
        <f>ROUND(C101*2/100,0)</f>
        <v>1580</v>
      </c>
    </row>
    <row r="105" spans="1:3" ht="12.75">
      <c r="A105" s="45" t="s">
        <v>71</v>
      </c>
      <c r="B105" s="22">
        <f>ROUND((B101+B103)*5.5/100+B104*19.6/100,0)</f>
        <v>35982</v>
      </c>
      <c r="C105" s="47">
        <f>ROUND((C101+C103)*5.5/100+C104*19.6/100,0)</f>
        <v>4944</v>
      </c>
    </row>
    <row r="106" spans="1:3" ht="12.75">
      <c r="A106" s="21"/>
      <c r="B106" s="22"/>
      <c r="C106" s="23"/>
    </row>
    <row r="107" spans="1:3" ht="13.5" thickBot="1">
      <c r="A107" s="24" t="s">
        <v>11</v>
      </c>
      <c r="B107" s="25">
        <f>SUM(B101:B106)</f>
        <v>660720</v>
      </c>
      <c r="C107" s="48">
        <f>SUM(C101:C106)</f>
        <v>90778</v>
      </c>
    </row>
  </sheetData>
  <mergeCells count="10">
    <mergeCell ref="A80:A81"/>
    <mergeCell ref="B80:C80"/>
    <mergeCell ref="A8:C8"/>
    <mergeCell ref="A10:A11"/>
    <mergeCell ref="B10:C10"/>
    <mergeCell ref="A25:C25"/>
    <mergeCell ref="B32:C32"/>
    <mergeCell ref="A30:C30"/>
    <mergeCell ref="A32:A33"/>
    <mergeCell ref="A78:C7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9" r:id="rId1"/>
  <rowBreaks count="1" manualBreakCount="1">
    <brk id="5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47.7109375" style="0" customWidth="1"/>
    <col min="2" max="2" width="16.00390625" style="0" customWidth="1"/>
    <col min="3" max="3" width="21.28125" style="0" customWidth="1"/>
    <col min="4" max="4" width="16.28125" style="0" bestFit="1" customWidth="1"/>
    <col min="5" max="5" width="11.7109375" style="0" bestFit="1" customWidth="1"/>
  </cols>
  <sheetData>
    <row r="1" ht="9.75" customHeight="1">
      <c r="A1" s="2"/>
    </row>
    <row r="2" ht="15.75">
      <c r="A2" s="3" t="s">
        <v>1</v>
      </c>
    </row>
    <row r="3" ht="15.75">
      <c r="A3" s="4" t="s">
        <v>53</v>
      </c>
    </row>
    <row r="4" ht="15.75">
      <c r="A4" s="4"/>
    </row>
    <row r="5" ht="15.75">
      <c r="A5" s="3"/>
    </row>
    <row r="6" spans="1:3" ht="20.25">
      <c r="A6" s="79" t="s">
        <v>106</v>
      </c>
      <c r="B6" s="79"/>
      <c r="C6" s="79"/>
    </row>
    <row r="7" ht="20.25">
      <c r="A7" s="72"/>
    </row>
    <row r="8" ht="12.75" customHeight="1">
      <c r="A8" s="3"/>
    </row>
    <row r="9" spans="1:3" ht="15.75" customHeight="1">
      <c r="A9" s="77" t="s">
        <v>72</v>
      </c>
      <c r="B9" s="77"/>
      <c r="C9" s="77"/>
    </row>
    <row r="10" ht="12.75" customHeight="1" thickBot="1">
      <c r="A10" s="3"/>
    </row>
    <row r="11" spans="1:3" ht="12.75" customHeight="1">
      <c r="A11" s="75" t="s">
        <v>3</v>
      </c>
      <c r="B11" s="73" t="s">
        <v>4</v>
      </c>
      <c r="C11" s="74"/>
    </row>
    <row r="12" spans="1:3" ht="12.75" customHeight="1" thickBot="1">
      <c r="A12" s="76"/>
      <c r="B12" s="7" t="s">
        <v>5</v>
      </c>
      <c r="C12" s="8" t="s">
        <v>6</v>
      </c>
    </row>
    <row r="13" spans="1:3" ht="12.75" customHeight="1">
      <c r="A13" s="52" t="s">
        <v>73</v>
      </c>
      <c r="B13" s="51"/>
      <c r="C13" s="11"/>
    </row>
    <row r="14" spans="1:3" ht="12.75" customHeight="1">
      <c r="A14" s="53" t="s">
        <v>50</v>
      </c>
      <c r="B14" s="13">
        <v>38650</v>
      </c>
      <c r="C14" s="14"/>
    </row>
    <row r="15" spans="1:3" ht="12.75" customHeight="1">
      <c r="A15" s="52" t="s">
        <v>74</v>
      </c>
      <c r="B15" s="10"/>
      <c r="C15" s="49"/>
    </row>
    <row r="16" spans="1:3" ht="12.75" customHeight="1">
      <c r="A16" s="50" t="s">
        <v>87</v>
      </c>
      <c r="B16" s="10">
        <v>33245</v>
      </c>
      <c r="C16" s="49"/>
    </row>
    <row r="17" spans="1:3" ht="12.75" customHeight="1" thickBot="1">
      <c r="A17" s="50"/>
      <c r="B17" s="10"/>
      <c r="C17" s="49"/>
    </row>
    <row r="18" spans="1:3" ht="12.75" customHeight="1">
      <c r="A18" s="54" t="s">
        <v>9</v>
      </c>
      <c r="B18" s="18">
        <f>B14+B16</f>
        <v>71895</v>
      </c>
      <c r="C18" s="19">
        <f>C14+C16</f>
        <v>0</v>
      </c>
    </row>
    <row r="19" spans="1:3" ht="12.75" customHeight="1">
      <c r="A19" s="55"/>
      <c r="B19" s="22"/>
      <c r="C19" s="23"/>
    </row>
    <row r="20" spans="1:3" ht="12.75" customHeight="1">
      <c r="A20" s="56" t="s">
        <v>69</v>
      </c>
      <c r="B20" s="22">
        <f>ROUND(B18*6.65/100,0)</f>
        <v>4781</v>
      </c>
      <c r="C20" s="23">
        <f>ROUND(C18*6.65/100,0)</f>
        <v>0</v>
      </c>
    </row>
    <row r="21" spans="1:3" ht="12.75" customHeight="1">
      <c r="A21" s="56" t="s">
        <v>70</v>
      </c>
      <c r="B21" s="22">
        <f>ROUND(B18*2/100,0)</f>
        <v>1438</v>
      </c>
      <c r="C21" s="23">
        <f>ROUND(C18*2/100,0)</f>
        <v>0</v>
      </c>
    </row>
    <row r="22" spans="1:3" ht="12.75" customHeight="1">
      <c r="A22" s="56" t="s">
        <v>71</v>
      </c>
      <c r="B22" s="22">
        <f>ROUND((B18+B20)*5.5/100+B21*19.6/100,0)</f>
        <v>4499</v>
      </c>
      <c r="C22" s="23">
        <f>ROUND((C18+C20)*5.5/100+C21*19.6/100,0)</f>
        <v>0</v>
      </c>
    </row>
    <row r="23" spans="1:3" ht="12.75" customHeight="1">
      <c r="A23" s="55"/>
      <c r="B23" s="22"/>
      <c r="C23" s="23"/>
    </row>
    <row r="24" spans="1:3" ht="12.75" customHeight="1" thickBot="1">
      <c r="A24" s="57" t="s">
        <v>11</v>
      </c>
      <c r="B24" s="25">
        <f>SUM(B18:B23)</f>
        <v>82613</v>
      </c>
      <c r="C24" s="26">
        <f>SUM(C18:C23)</f>
        <v>0</v>
      </c>
    </row>
    <row r="25" ht="12.75" customHeight="1">
      <c r="A25" s="3"/>
    </row>
    <row r="26" spans="1:3" ht="12.75" customHeight="1">
      <c r="A26" s="78" t="s">
        <v>89</v>
      </c>
      <c r="B26" s="78"/>
      <c r="C26" s="78"/>
    </row>
    <row r="27" ht="12.75" customHeight="1">
      <c r="A27" s="3"/>
    </row>
    <row r="28" ht="12.75" customHeight="1">
      <c r="A28" s="3"/>
    </row>
    <row r="29" ht="12.75" customHeight="1">
      <c r="A29" s="3"/>
    </row>
    <row r="30" ht="12.75" customHeight="1">
      <c r="A30" s="3"/>
    </row>
    <row r="31" spans="1:3" ht="15.75">
      <c r="A31" s="77" t="s">
        <v>75</v>
      </c>
      <c r="B31" s="77"/>
      <c r="C31" s="77"/>
    </row>
    <row r="32" ht="16.5" thickBot="1">
      <c r="A32" s="3"/>
    </row>
    <row r="33" spans="1:3" ht="12.75">
      <c r="A33" s="75" t="s">
        <v>3</v>
      </c>
      <c r="B33" s="73" t="s">
        <v>4</v>
      </c>
      <c r="C33" s="74"/>
    </row>
    <row r="34" spans="1:3" ht="13.5" thickBot="1">
      <c r="A34" s="76"/>
      <c r="B34" s="7" t="s">
        <v>5</v>
      </c>
      <c r="C34" s="8" t="s">
        <v>6</v>
      </c>
    </row>
    <row r="35" spans="1:3" ht="12.75">
      <c r="A35" s="9" t="s">
        <v>54</v>
      </c>
      <c r="B35" s="10"/>
      <c r="C35" s="11"/>
    </row>
    <row r="36" spans="1:3" ht="12.75">
      <c r="A36" s="42" t="s">
        <v>55</v>
      </c>
      <c r="B36" s="10">
        <v>6390</v>
      </c>
      <c r="C36" s="11"/>
    </row>
    <row r="37" spans="1:3" ht="12.75">
      <c r="A37" s="43"/>
      <c r="B37" s="13"/>
      <c r="C37" s="14"/>
    </row>
    <row r="38" spans="1:3" ht="12.75">
      <c r="A38" s="9" t="s">
        <v>7</v>
      </c>
      <c r="B38" s="10"/>
      <c r="C38" s="11"/>
    </row>
    <row r="39" spans="1:3" ht="22.5">
      <c r="A39" s="35" t="s">
        <v>88</v>
      </c>
      <c r="B39" s="13">
        <v>39720</v>
      </c>
      <c r="C39" s="14"/>
    </row>
    <row r="40" spans="1:3" ht="12.75">
      <c r="A40" s="32"/>
      <c r="B40" s="10"/>
      <c r="C40" s="11"/>
    </row>
    <row r="41" spans="1:3" ht="12.75">
      <c r="A41" s="9" t="s">
        <v>20</v>
      </c>
      <c r="B41" s="10"/>
      <c r="C41" s="11"/>
    </row>
    <row r="42" spans="1:3" ht="12.75">
      <c r="A42" s="27" t="s">
        <v>56</v>
      </c>
      <c r="B42" s="10">
        <v>34420</v>
      </c>
      <c r="C42" s="11"/>
    </row>
    <row r="43" spans="1:3" ht="12.75">
      <c r="A43" s="44"/>
      <c r="B43" s="13"/>
      <c r="C43" s="14"/>
    </row>
    <row r="44" spans="1:3" ht="12.75">
      <c r="A44" s="15" t="s">
        <v>57</v>
      </c>
      <c r="B44" s="10"/>
      <c r="C44" s="11"/>
    </row>
    <row r="45" spans="1:3" ht="12.75">
      <c r="A45" s="32" t="s">
        <v>58</v>
      </c>
      <c r="B45" s="33">
        <v>8110</v>
      </c>
      <c r="C45" s="11"/>
    </row>
    <row r="46" spans="1:3" ht="22.5">
      <c r="A46" s="32" t="s">
        <v>59</v>
      </c>
      <c r="B46" s="33">
        <v>28400</v>
      </c>
      <c r="C46" s="11"/>
    </row>
    <row r="47" spans="1:3" ht="12.75">
      <c r="A47" s="32" t="s">
        <v>60</v>
      </c>
      <c r="B47" s="33">
        <v>1354</v>
      </c>
      <c r="C47" s="11"/>
    </row>
    <row r="48" spans="1:3" ht="12.75">
      <c r="A48" s="32" t="s">
        <v>61</v>
      </c>
      <c r="B48" s="33">
        <v>41635</v>
      </c>
      <c r="C48" s="11"/>
    </row>
    <row r="49" spans="1:3" ht="12.75">
      <c r="A49" s="46" t="s">
        <v>28</v>
      </c>
      <c r="B49" s="29">
        <f>SUM(B45:B48)</f>
        <v>79499</v>
      </c>
      <c r="C49" s="30"/>
    </row>
    <row r="50" spans="1:3" ht="12.75">
      <c r="A50" s="15"/>
      <c r="B50" s="10"/>
      <c r="C50" s="11"/>
    </row>
    <row r="51" spans="1:3" ht="12.75">
      <c r="A51" s="15" t="s">
        <v>62</v>
      </c>
      <c r="B51" s="10"/>
      <c r="C51" s="11"/>
    </row>
    <row r="52" spans="1:3" ht="12.75">
      <c r="A52" s="32" t="s">
        <v>92</v>
      </c>
      <c r="B52" s="33">
        <v>3340</v>
      </c>
      <c r="C52" s="34"/>
    </row>
    <row r="53" spans="1:3" ht="12.75">
      <c r="A53" s="32" t="s">
        <v>63</v>
      </c>
      <c r="B53" s="33">
        <v>24220</v>
      </c>
      <c r="C53" s="34"/>
    </row>
    <row r="54" spans="1:3" ht="12.75">
      <c r="A54" s="63" t="s">
        <v>64</v>
      </c>
      <c r="B54" s="29">
        <f>SUM(B52:B53)</f>
        <v>27560</v>
      </c>
      <c r="C54" s="30"/>
    </row>
    <row r="55" spans="1:3" ht="12.75">
      <c r="A55" s="64" t="s">
        <v>29</v>
      </c>
      <c r="B55" s="61"/>
      <c r="C55" s="62"/>
    </row>
    <row r="56" spans="1:3" ht="12.75">
      <c r="A56" s="65" t="s">
        <v>93</v>
      </c>
      <c r="B56" s="10">
        <v>93900</v>
      </c>
      <c r="C56" s="34"/>
    </row>
    <row r="57" spans="1:3" ht="12.75">
      <c r="A57" s="65" t="s">
        <v>52</v>
      </c>
      <c r="B57" s="33"/>
      <c r="C57" s="34"/>
    </row>
    <row r="58" spans="1:3" ht="12.75">
      <c r="A58" s="66"/>
      <c r="B58" s="13"/>
      <c r="C58" s="14"/>
    </row>
    <row r="59" spans="1:3" ht="12.75">
      <c r="A59" s="15" t="s">
        <v>66</v>
      </c>
      <c r="B59" s="10"/>
      <c r="C59" s="11"/>
    </row>
    <row r="60" spans="1:3" ht="12.75">
      <c r="A60" s="32" t="s">
        <v>90</v>
      </c>
      <c r="B60" s="33">
        <v>28960</v>
      </c>
      <c r="C60" s="34"/>
    </row>
    <row r="61" spans="1:3" ht="12.75">
      <c r="A61" s="32" t="s">
        <v>91</v>
      </c>
      <c r="B61" s="33">
        <v>31855</v>
      </c>
      <c r="C61" s="34">
        <v>19840</v>
      </c>
    </row>
    <row r="62" spans="1:3" ht="12.75">
      <c r="A62" s="35" t="s">
        <v>67</v>
      </c>
      <c r="B62" s="37">
        <v>11060</v>
      </c>
      <c r="C62" s="36"/>
    </row>
    <row r="63" spans="1:3" s="38" customFormat="1" ht="12.75">
      <c r="A63" s="46" t="s">
        <v>65</v>
      </c>
      <c r="B63" s="29">
        <f>SUM(B60:B62)</f>
        <v>71875</v>
      </c>
      <c r="C63" s="30">
        <f>SUM(C60:C62)</f>
        <v>19840</v>
      </c>
    </row>
    <row r="64" spans="1:3" ht="12.75">
      <c r="A64" s="15" t="s">
        <v>68</v>
      </c>
      <c r="B64" s="10"/>
      <c r="C64" s="11"/>
    </row>
    <row r="65" spans="1:3" ht="22.5">
      <c r="A65" s="32" t="s">
        <v>47</v>
      </c>
      <c r="B65" s="10">
        <v>79310</v>
      </c>
      <c r="C65" s="11"/>
    </row>
    <row r="66" spans="1:3" ht="25.5">
      <c r="A66" s="16" t="s">
        <v>95</v>
      </c>
      <c r="B66" s="10"/>
      <c r="C66" s="11"/>
    </row>
    <row r="67" spans="1:3" ht="13.5" thickBot="1">
      <c r="A67" s="16"/>
      <c r="B67" s="10"/>
      <c r="C67" s="11"/>
    </row>
    <row r="68" spans="1:5" ht="20.25" customHeight="1">
      <c r="A68" s="17" t="s">
        <v>9</v>
      </c>
      <c r="B68" s="18">
        <f>B36+B39+B42+B49+B54+B56+B63+B65</f>
        <v>432674</v>
      </c>
      <c r="C68" s="19">
        <f>C63</f>
        <v>19840</v>
      </c>
      <c r="E68" s="20"/>
    </row>
    <row r="69" spans="1:3" ht="12.75">
      <c r="A69" s="21"/>
      <c r="B69" s="22"/>
      <c r="C69" s="23"/>
    </row>
    <row r="70" spans="1:3" ht="12.75">
      <c r="A70" s="45" t="s">
        <v>69</v>
      </c>
      <c r="B70" s="22">
        <f>ROUND(B68*6.65/100,0)</f>
        <v>28773</v>
      </c>
      <c r="C70" s="47">
        <f>ROUND(C68*6.65/100,0)</f>
        <v>1319</v>
      </c>
    </row>
    <row r="71" spans="1:3" ht="12.75">
      <c r="A71" s="45" t="s">
        <v>70</v>
      </c>
      <c r="B71" s="22">
        <f>ROUND(B68*2/100,0)</f>
        <v>8653</v>
      </c>
      <c r="C71" s="47">
        <f>ROUND(C68*2/100,0)</f>
        <v>397</v>
      </c>
    </row>
    <row r="72" spans="1:3" ht="12.75">
      <c r="A72" s="45" t="s">
        <v>71</v>
      </c>
      <c r="B72" s="22">
        <f>ROUND((B68+B70)*5.5/100+B71*19.6/100,0)</f>
        <v>27076</v>
      </c>
      <c r="C72" s="47">
        <f>ROUND((C68+C70)*5.5/100+C71*19.6/100,0)</f>
        <v>1242</v>
      </c>
    </row>
    <row r="73" spans="1:3" ht="12.75">
      <c r="A73" s="21"/>
      <c r="B73" s="22"/>
      <c r="C73" s="23"/>
    </row>
    <row r="74" spans="1:3" ht="13.5" thickBot="1">
      <c r="A74" s="24" t="s">
        <v>11</v>
      </c>
      <c r="B74" s="25">
        <f>SUM(B68:B73)</f>
        <v>497176</v>
      </c>
      <c r="C74" s="48">
        <f>SUM(C68:C73)</f>
        <v>22798</v>
      </c>
    </row>
    <row r="78" spans="1:3" ht="15.75">
      <c r="A78" s="77" t="s">
        <v>97</v>
      </c>
      <c r="B78" s="77"/>
      <c r="C78" s="77"/>
    </row>
    <row r="79" spans="2:3" ht="12.75">
      <c r="B79" s="68"/>
      <c r="C79" s="68"/>
    </row>
    <row r="80" spans="1:3" ht="12.75">
      <c r="A80" t="s">
        <v>98</v>
      </c>
      <c r="B80" s="68">
        <v>71895</v>
      </c>
      <c r="C80" s="68"/>
    </row>
    <row r="81" spans="1:3" ht="12.75">
      <c r="A81" t="s">
        <v>99</v>
      </c>
      <c r="B81" s="68">
        <v>432674</v>
      </c>
      <c r="C81" s="68">
        <v>19840</v>
      </c>
    </row>
    <row r="82" spans="2:3" ht="12.75">
      <c r="B82" s="68"/>
      <c r="C82" s="68"/>
    </row>
    <row r="83" spans="1:3" ht="12.75">
      <c r="A83" s="67" t="s">
        <v>100</v>
      </c>
      <c r="B83" s="68">
        <f>SUM(B80:B82)</f>
        <v>504569</v>
      </c>
      <c r="C83" s="68">
        <f>SUM(C80:C82)</f>
        <v>19840</v>
      </c>
    </row>
    <row r="84" spans="2:3" ht="12.75">
      <c r="B84" s="68"/>
      <c r="C84" s="68"/>
    </row>
    <row r="85" spans="1:3" ht="12.75">
      <c r="A85" t="s">
        <v>101</v>
      </c>
      <c r="B85" s="68">
        <f>-B83*2/100</f>
        <v>-10091.38</v>
      </c>
      <c r="C85" s="68">
        <f>-C83*2/100</f>
        <v>-396.8</v>
      </c>
    </row>
    <row r="86" spans="2:3" ht="12.75">
      <c r="B86" s="68"/>
      <c r="C86" s="68"/>
    </row>
    <row r="87" spans="1:5" ht="12.75">
      <c r="A87" s="71" t="s">
        <v>102</v>
      </c>
      <c r="B87" s="70">
        <f>B83+B85</f>
        <v>494477.62</v>
      </c>
      <c r="C87" s="70">
        <f>C83+C85</f>
        <v>19443.2</v>
      </c>
      <c r="D87" s="70">
        <f>B87+C87</f>
        <v>513920.82</v>
      </c>
      <c r="E87" s="69"/>
    </row>
    <row r="88" spans="2:3" ht="12.75">
      <c r="B88" s="68"/>
      <c r="C88" s="68"/>
    </row>
    <row r="89" spans="1:3" ht="12.75">
      <c r="A89" t="s">
        <v>104</v>
      </c>
      <c r="B89" s="68">
        <f>ROUND(B87*6.65/100,2)</f>
        <v>32882.76</v>
      </c>
      <c r="C89" s="68">
        <f>ROUND(C87*6.65/100,2)</f>
        <v>1292.97</v>
      </c>
    </row>
    <row r="90" spans="1:3" ht="12.75">
      <c r="A90" t="s">
        <v>103</v>
      </c>
      <c r="B90" s="68">
        <f>ROUND(B87*2/100,2)</f>
        <v>9889.55</v>
      </c>
      <c r="C90" s="68">
        <f>ROUND(C87*2/100,2)</f>
        <v>388.86</v>
      </c>
    </row>
    <row r="91" spans="1:3" ht="12.75">
      <c r="A91" t="s">
        <v>71</v>
      </c>
      <c r="B91" s="68">
        <f>(B87+B89)*5.5/100+B90*19.6/100</f>
        <v>30943.1727</v>
      </c>
      <c r="C91" s="68">
        <f>(C87+C89)*5.5/100+C90*19.6/100</f>
        <v>1216.7059100000001</v>
      </c>
    </row>
    <row r="92" spans="2:3" ht="12.75">
      <c r="B92" s="68"/>
      <c r="C92" s="68"/>
    </row>
    <row r="93" spans="1:3" s="38" customFormat="1" ht="12.75">
      <c r="A93" s="38" t="s">
        <v>105</v>
      </c>
      <c r="B93" s="70">
        <f>SUM(B87:B92)</f>
        <v>568193.1027</v>
      </c>
      <c r="C93" s="70">
        <f>SUM(C87:C92)</f>
        <v>22341.735910000003</v>
      </c>
    </row>
    <row r="94" spans="2:3" ht="12.75">
      <c r="B94" s="68"/>
      <c r="C94" s="68"/>
    </row>
    <row r="95" spans="2:3" ht="12.75">
      <c r="B95" s="68"/>
      <c r="C95" s="68"/>
    </row>
    <row r="96" spans="2:3" ht="12.75">
      <c r="B96" s="68"/>
      <c r="C96" s="68"/>
    </row>
    <row r="97" spans="2:3" ht="12.75">
      <c r="B97" s="68"/>
      <c r="C97" s="68"/>
    </row>
  </sheetData>
  <mergeCells count="9">
    <mergeCell ref="A78:C78"/>
    <mergeCell ref="A6:C6"/>
    <mergeCell ref="A31:C31"/>
    <mergeCell ref="A33:A34"/>
    <mergeCell ref="B33:C33"/>
    <mergeCell ref="A9:C9"/>
    <mergeCell ref="A11:A12"/>
    <mergeCell ref="B11:C11"/>
    <mergeCell ref="A26:C26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SERUE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 Merdjani</dc:creator>
  <cp:keywords/>
  <dc:description/>
  <cp:lastModifiedBy>M. Gabaglio</cp:lastModifiedBy>
  <cp:lastPrinted>2005-12-15T09:48:15Z</cp:lastPrinted>
  <dcterms:created xsi:type="dcterms:W3CDTF">2003-11-17T13:24:35Z</dcterms:created>
  <dcterms:modified xsi:type="dcterms:W3CDTF">2005-12-15T09:48:36Z</dcterms:modified>
  <cp:category/>
  <cp:version/>
  <cp:contentType/>
  <cp:contentStatus/>
</cp:coreProperties>
</file>